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EK\AppData\Local\Microsoft\Windows\INetCache\Content.Outlook\H8KB0SDG\"/>
    </mc:Choice>
  </mc:AlternateContent>
  <xr:revisionPtr revIDLastSave="0" documentId="13_ncr:1_{A9C098F6-44E8-47C1-96B9-159009D3FCDA}" xr6:coauthVersionLast="47" xr6:coauthVersionMax="47" xr10:uidLastSave="{00000000-0000-0000-0000-000000000000}"/>
  <bookViews>
    <workbookView xWindow="-110" yWindow="-110" windowWidth="19420" windowHeight="10300" tabRatio="814" xr2:uid="{00000000-000D-0000-FFFF-FFFF00000000}"/>
  </bookViews>
  <sheets>
    <sheet name="RZiS_klient" sheetId="34" r:id="rId1"/>
    <sheet name="BILANS_klient" sheetId="35" r:id="rId2"/>
    <sheet name="Kalkulator pożyczki" sheetId="37" r:id="rId3"/>
    <sheet name="Arkusz1" sheetId="36" state="hidden" r:id="rId4"/>
  </sheets>
  <definedNames>
    <definedName name="_xlnm.Print_Area" localSheetId="1">BILANS_klient!$A$1:$H$82</definedName>
    <definedName name="_xlnm.Print_Area" localSheetId="0">RZiS_klient!$A$1:$I$62</definedName>
    <definedName name="_xlnm.Print_Titles" localSheetId="0">RZiS_klient!$1:$5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33" i="37" l="1"/>
  <c r="Q233" i="37"/>
  <c r="Q234" i="37" s="1"/>
  <c r="R235" i="37" s="1"/>
  <c r="R39" i="37"/>
  <c r="Q39" i="37"/>
  <c r="M14" i="37"/>
  <c r="L13" i="37"/>
  <c r="K13" i="37"/>
  <c r="L12" i="37"/>
  <c r="K12" i="37"/>
  <c r="L11" i="37"/>
  <c r="J234" i="37" s="1"/>
  <c r="B10" i="37" s="1"/>
  <c r="K11" i="37"/>
  <c r="J10" i="37"/>
  <c r="F10" i="37"/>
  <c r="J241" i="37" l="1"/>
  <c r="B11" i="37"/>
  <c r="B12" i="37" s="1"/>
  <c r="C11" i="37"/>
  <c r="BB11" i="37" s="1"/>
  <c r="M16" i="37"/>
  <c r="R234" i="37"/>
  <c r="Q235" i="37"/>
  <c r="Q236" i="37"/>
  <c r="R236" i="37"/>
  <c r="J11" i="37" l="1"/>
  <c r="G11" i="37"/>
  <c r="C12" i="37"/>
  <c r="H12" i="37" s="1"/>
  <c r="F11" i="37"/>
  <c r="F12" i="37" s="1"/>
  <c r="H11" i="37"/>
  <c r="BA11" i="37" s="1"/>
  <c r="J12" i="37"/>
  <c r="E12" i="37"/>
  <c r="G12" i="37"/>
  <c r="R237" i="37"/>
  <c r="Q237" i="37"/>
  <c r="C13" i="37"/>
  <c r="B13" i="37"/>
  <c r="BB12" i="37" l="1"/>
  <c r="BA12" i="37"/>
  <c r="I11" i="37"/>
  <c r="H13" i="37"/>
  <c r="BA13" i="37"/>
  <c r="G13" i="37"/>
  <c r="F13" i="37"/>
  <c r="J13" i="37"/>
  <c r="BB13" i="37"/>
  <c r="E13" i="37"/>
  <c r="R238" i="37"/>
  <c r="Q238" i="37"/>
  <c r="C14" i="37"/>
  <c r="B14" i="37"/>
  <c r="I12" i="37"/>
  <c r="H14" i="37" l="1"/>
  <c r="BA14" i="37" s="1"/>
  <c r="F14" i="37"/>
  <c r="J14" i="37"/>
  <c r="E14" i="37"/>
  <c r="G14" i="37"/>
  <c r="BB14" i="37"/>
  <c r="R239" i="37"/>
  <c r="Q239" i="37"/>
  <c r="C15" i="37"/>
  <c r="B15" i="37"/>
  <c r="I13" i="37"/>
  <c r="I14" i="37" l="1"/>
  <c r="E15" i="37"/>
  <c r="F15" i="37"/>
  <c r="J15" i="37"/>
  <c r="H15" i="37"/>
  <c r="BA15" i="37" s="1"/>
  <c r="BB15" i="37"/>
  <c r="G15" i="37"/>
  <c r="Q240" i="37"/>
  <c r="R240" i="37"/>
  <c r="B16" i="37"/>
  <c r="C16" i="37"/>
  <c r="C17" i="37" l="1"/>
  <c r="B17" i="37"/>
  <c r="Q241" i="37"/>
  <c r="R241" i="37"/>
  <c r="G16" i="37"/>
  <c r="F16" i="37"/>
  <c r="J16" i="37"/>
  <c r="E16" i="37"/>
  <c r="H16" i="37"/>
  <c r="BA16" i="37" s="1"/>
  <c r="BB16" i="37"/>
  <c r="I15" i="37"/>
  <c r="C18" i="37" l="1"/>
  <c r="B18" i="37"/>
  <c r="I16" i="37"/>
  <c r="BB17" i="37"/>
  <c r="H17" i="37"/>
  <c r="BA17" i="37" s="1"/>
  <c r="F17" i="37"/>
  <c r="J17" i="37"/>
  <c r="E17" i="37"/>
  <c r="G17" i="37"/>
  <c r="R242" i="37"/>
  <c r="Q242" i="37"/>
  <c r="I17" i="37" l="1"/>
  <c r="C19" i="37"/>
  <c r="B19" i="37"/>
  <c r="J18" i="37"/>
  <c r="F18" i="37"/>
  <c r="BB18" i="37"/>
  <c r="G18" i="37"/>
  <c r="E18" i="37"/>
  <c r="H18" i="37"/>
  <c r="BA18" i="37" s="1"/>
  <c r="Q243" i="37"/>
  <c r="R243" i="37"/>
  <c r="I18" i="37" l="1"/>
  <c r="R244" i="37"/>
  <c r="Q244" i="37"/>
  <c r="B20" i="37"/>
  <c r="C20" i="37"/>
  <c r="BB19" i="37"/>
  <c r="H19" i="37"/>
  <c r="BA19" i="37" s="1"/>
  <c r="G19" i="37"/>
  <c r="F19" i="37"/>
  <c r="J19" i="37"/>
  <c r="E19" i="37"/>
  <c r="J20" i="37" l="1"/>
  <c r="F20" i="37"/>
  <c r="H20" i="37"/>
  <c r="BA20" i="37" s="1"/>
  <c r="BB20" i="37"/>
  <c r="G20" i="37"/>
  <c r="E20" i="37"/>
  <c r="I19" i="37"/>
  <c r="C21" i="37"/>
  <c r="B21" i="37"/>
  <c r="I20" i="37" l="1"/>
  <c r="C22" i="37"/>
  <c r="B22" i="37"/>
  <c r="BB21" i="37"/>
  <c r="H21" i="37"/>
  <c r="BA21" i="37" s="1"/>
  <c r="G21" i="37"/>
  <c r="F21" i="37"/>
  <c r="J21" i="37"/>
  <c r="E21" i="37"/>
  <c r="I21" i="37" l="1"/>
  <c r="C23" i="37"/>
  <c r="B23" i="37"/>
  <c r="J22" i="37"/>
  <c r="F22" i="37"/>
  <c r="H22" i="37"/>
  <c r="BA22" i="37" s="1"/>
  <c r="BB22" i="37"/>
  <c r="G22" i="37"/>
  <c r="E22" i="37"/>
  <c r="C24" i="37" l="1"/>
  <c r="B24" i="37"/>
  <c r="BB23" i="37"/>
  <c r="H23" i="37"/>
  <c r="BA23" i="37" s="1"/>
  <c r="J23" i="37"/>
  <c r="E23" i="37"/>
  <c r="G23" i="37"/>
  <c r="F23" i="37"/>
  <c r="I22" i="37"/>
  <c r="C25" i="37" l="1"/>
  <c r="B25" i="37"/>
  <c r="J24" i="37"/>
  <c r="F24" i="37"/>
  <c r="E24" i="37"/>
  <c r="H24" i="37"/>
  <c r="BA24" i="37" s="1"/>
  <c r="BB24" i="37"/>
  <c r="G24" i="37"/>
  <c r="I23" i="37"/>
  <c r="I24" i="37" l="1"/>
  <c r="C26" i="37"/>
  <c r="B26" i="37"/>
  <c r="BB25" i="37"/>
  <c r="H25" i="37"/>
  <c r="BA25" i="37" s="1"/>
  <c r="F25" i="37"/>
  <c r="J25" i="37"/>
  <c r="E25" i="37"/>
  <c r="G25" i="37"/>
  <c r="I25" i="37" l="1"/>
  <c r="C27" i="37"/>
  <c r="B27" i="37"/>
  <c r="J26" i="37"/>
  <c r="F26" i="37"/>
  <c r="BB26" i="37"/>
  <c r="G26" i="37"/>
  <c r="I26" i="37" s="1"/>
  <c r="E26" i="37"/>
  <c r="H26" i="37"/>
  <c r="BA26" i="37" s="1"/>
  <c r="B28" i="37" l="1"/>
  <c r="C28" i="37"/>
  <c r="BB27" i="37"/>
  <c r="H27" i="37"/>
  <c r="G27" i="37"/>
  <c r="I27" i="37" s="1"/>
  <c r="BA27" i="37"/>
  <c r="F27" i="37"/>
  <c r="J27" i="37"/>
  <c r="E27" i="37"/>
  <c r="J28" i="37" l="1"/>
  <c r="F28" i="37"/>
  <c r="H28" i="37"/>
  <c r="BA28" i="37" s="1"/>
  <c r="BB28" i="37"/>
  <c r="G28" i="37"/>
  <c r="E28" i="37"/>
  <c r="C29" i="37"/>
  <c r="B29" i="37"/>
  <c r="I28" i="37" l="1"/>
  <c r="C30" i="37"/>
  <c r="B30" i="37"/>
  <c r="BB29" i="37"/>
  <c r="H29" i="37"/>
  <c r="BA29" i="37" s="1"/>
  <c r="G29" i="37"/>
  <c r="F29" i="37"/>
  <c r="E29" i="37"/>
  <c r="J29" i="37"/>
  <c r="I29" i="37" l="1"/>
  <c r="C31" i="37"/>
  <c r="B31" i="37"/>
  <c r="J30" i="37"/>
  <c r="F30" i="37"/>
  <c r="H30" i="37"/>
  <c r="BA30" i="37" s="1"/>
  <c r="BB30" i="37"/>
  <c r="G30" i="37"/>
  <c r="E30" i="37"/>
  <c r="C32" i="37" l="1"/>
  <c r="B32" i="37"/>
  <c r="BB31" i="37"/>
  <c r="H31" i="37"/>
  <c r="BA31" i="37" s="1"/>
  <c r="J31" i="37"/>
  <c r="E31" i="37"/>
  <c r="G31" i="37"/>
  <c r="F31" i="37"/>
  <c r="I30" i="37"/>
  <c r="C33" i="37" l="1"/>
  <c r="B33" i="37"/>
  <c r="J32" i="37"/>
  <c r="F32" i="37"/>
  <c r="E32" i="37"/>
  <c r="H32" i="37"/>
  <c r="BA32" i="37" s="1"/>
  <c r="BB32" i="37"/>
  <c r="G32" i="37"/>
  <c r="I31" i="37"/>
  <c r="I32" i="37" l="1"/>
  <c r="C34" i="37"/>
  <c r="B34" i="37"/>
  <c r="BB33" i="37"/>
  <c r="H33" i="37"/>
  <c r="BA33" i="37"/>
  <c r="F33" i="37"/>
  <c r="J33" i="37"/>
  <c r="E33" i="37"/>
  <c r="G33" i="37"/>
  <c r="I33" i="37" l="1"/>
  <c r="C35" i="37"/>
  <c r="B35" i="37"/>
  <c r="J34" i="37"/>
  <c r="F34" i="37"/>
  <c r="BB34" i="37"/>
  <c r="G34" i="37"/>
  <c r="E34" i="37"/>
  <c r="H34" i="37"/>
  <c r="BA34" i="37" s="1"/>
  <c r="I34" i="37" l="1"/>
  <c r="B36" i="37"/>
  <c r="C36" i="37"/>
  <c r="BB35" i="37"/>
  <c r="H35" i="37"/>
  <c r="BA35" i="37" s="1"/>
  <c r="G35" i="37"/>
  <c r="F35" i="37"/>
  <c r="J35" i="37"/>
  <c r="E35" i="37"/>
  <c r="I35" i="37" l="1"/>
  <c r="J36" i="37"/>
  <c r="F36" i="37"/>
  <c r="H36" i="37"/>
  <c r="BA36" i="37" s="1"/>
  <c r="BB36" i="37"/>
  <c r="G36" i="37"/>
  <c r="E36" i="37"/>
  <c r="C37" i="37"/>
  <c r="B37" i="37"/>
  <c r="I36" i="37" l="1"/>
  <c r="C38" i="37"/>
  <c r="B38" i="37"/>
  <c r="BB37" i="37"/>
  <c r="H37" i="37"/>
  <c r="BA37" i="37" s="1"/>
  <c r="G37" i="37"/>
  <c r="I37" i="37" s="1"/>
  <c r="F37" i="37"/>
  <c r="J37" i="37"/>
  <c r="E37" i="37"/>
  <c r="C39" i="37" l="1"/>
  <c r="B39" i="37"/>
  <c r="J38" i="37"/>
  <c r="F38" i="37"/>
  <c r="H38" i="37"/>
  <c r="BA38" i="37" s="1"/>
  <c r="BB38" i="37"/>
  <c r="G38" i="37"/>
  <c r="E38" i="37"/>
  <c r="C40" i="37" l="1"/>
  <c r="B40" i="37"/>
  <c r="H39" i="37"/>
  <c r="BB39" i="37"/>
  <c r="J39" i="37"/>
  <c r="E39" i="37"/>
  <c r="BA39" i="37"/>
  <c r="G39" i="37"/>
  <c r="I39" i="37" s="1"/>
  <c r="F39" i="37"/>
  <c r="I38" i="37"/>
  <c r="C41" i="37" l="1"/>
  <c r="B41" i="37"/>
  <c r="H40" i="37"/>
  <c r="G40" i="37"/>
  <c r="F40" i="37"/>
  <c r="J40" i="37"/>
  <c r="E40" i="37"/>
  <c r="I40" i="37" l="1"/>
  <c r="C42" i="37"/>
  <c r="B42" i="37"/>
  <c r="H41" i="37"/>
  <c r="J41" i="37"/>
  <c r="E41" i="37"/>
  <c r="G41" i="37"/>
  <c r="F41" i="37"/>
  <c r="I41" i="37" l="1"/>
  <c r="C43" i="37"/>
  <c r="B43" i="37"/>
  <c r="H42" i="37"/>
  <c r="G42" i="37"/>
  <c r="I42" i="37" s="1"/>
  <c r="F42" i="37"/>
  <c r="J42" i="37"/>
  <c r="E42" i="37"/>
  <c r="C44" i="37" l="1"/>
  <c r="B44" i="37"/>
  <c r="H43" i="37"/>
  <c r="J43" i="37"/>
  <c r="E43" i="37"/>
  <c r="G43" i="37"/>
  <c r="F43" i="37"/>
  <c r="I43" i="37" l="1"/>
  <c r="C45" i="37"/>
  <c r="B45" i="37"/>
  <c r="H44" i="37"/>
  <c r="G44" i="37"/>
  <c r="I44" i="37" s="1"/>
  <c r="F44" i="37"/>
  <c r="J44" i="37"/>
  <c r="E44" i="37"/>
  <c r="C46" i="37" l="1"/>
  <c r="B46" i="37"/>
  <c r="H45" i="37"/>
  <c r="J45" i="37"/>
  <c r="E45" i="37"/>
  <c r="G45" i="37"/>
  <c r="F45" i="37"/>
  <c r="I45" i="37" l="1"/>
  <c r="C47" i="37"/>
  <c r="B47" i="37"/>
  <c r="H46" i="37"/>
  <c r="G46" i="37"/>
  <c r="I46" i="37" s="1"/>
  <c r="F46" i="37"/>
  <c r="J46" i="37"/>
  <c r="E46" i="37"/>
  <c r="C48" i="37" l="1"/>
  <c r="B48" i="37"/>
  <c r="H47" i="37"/>
  <c r="J47" i="37"/>
  <c r="E47" i="37"/>
  <c r="G47" i="37"/>
  <c r="F47" i="37"/>
  <c r="I47" i="37" l="1"/>
  <c r="C49" i="37"/>
  <c r="B49" i="37"/>
  <c r="H48" i="37"/>
  <c r="G48" i="37"/>
  <c r="I48" i="37" s="1"/>
  <c r="F48" i="37"/>
  <c r="J48" i="37"/>
  <c r="E48" i="37"/>
  <c r="C50" i="37" l="1"/>
  <c r="B50" i="37"/>
  <c r="H49" i="37"/>
  <c r="J49" i="37"/>
  <c r="E49" i="37"/>
  <c r="G49" i="37"/>
  <c r="F49" i="37"/>
  <c r="I49" i="37" l="1"/>
  <c r="C51" i="37"/>
  <c r="B51" i="37"/>
  <c r="H50" i="37"/>
  <c r="G50" i="37"/>
  <c r="I50" i="37" s="1"/>
  <c r="F50" i="37"/>
  <c r="J50" i="37"/>
  <c r="E50" i="37"/>
  <c r="C52" i="37" l="1"/>
  <c r="B52" i="37"/>
  <c r="H51" i="37"/>
  <c r="J51" i="37"/>
  <c r="E51" i="37"/>
  <c r="G51" i="37"/>
  <c r="F51" i="37"/>
  <c r="I51" i="37" l="1"/>
  <c r="C53" i="37"/>
  <c r="B53" i="37"/>
  <c r="H52" i="37"/>
  <c r="G52" i="37"/>
  <c r="I52" i="37" s="1"/>
  <c r="F52" i="37"/>
  <c r="J52" i="37"/>
  <c r="E52" i="37"/>
  <c r="C54" i="37" l="1"/>
  <c r="B54" i="37"/>
  <c r="H53" i="37"/>
  <c r="J53" i="37"/>
  <c r="E53" i="37"/>
  <c r="G53" i="37"/>
  <c r="F53" i="37"/>
  <c r="I53" i="37" l="1"/>
  <c r="C55" i="37"/>
  <c r="B55" i="37"/>
  <c r="H54" i="37"/>
  <c r="G54" i="37"/>
  <c r="I54" i="37" s="1"/>
  <c r="F54" i="37"/>
  <c r="J54" i="37"/>
  <c r="E54" i="37"/>
  <c r="C56" i="37" l="1"/>
  <c r="B56" i="37"/>
  <c r="H55" i="37"/>
  <c r="J55" i="37"/>
  <c r="E55" i="37"/>
  <c r="G55" i="37"/>
  <c r="F55" i="37"/>
  <c r="I55" i="37" l="1"/>
  <c r="C57" i="37"/>
  <c r="B57" i="37"/>
  <c r="H56" i="37"/>
  <c r="G56" i="37"/>
  <c r="I56" i="37" s="1"/>
  <c r="F56" i="37"/>
  <c r="J56" i="37"/>
  <c r="E56" i="37"/>
  <c r="C58" i="37" l="1"/>
  <c r="B58" i="37"/>
  <c r="H57" i="37"/>
  <c r="J57" i="37"/>
  <c r="E57" i="37"/>
  <c r="G57" i="37"/>
  <c r="F57" i="37"/>
  <c r="I57" i="37" l="1"/>
  <c r="C59" i="37"/>
  <c r="B59" i="37"/>
  <c r="H58" i="37"/>
  <c r="G58" i="37"/>
  <c r="I58" i="37" s="1"/>
  <c r="F58" i="37"/>
  <c r="J58" i="37"/>
  <c r="E58" i="37"/>
  <c r="C60" i="37" l="1"/>
  <c r="B60" i="37"/>
  <c r="H59" i="37"/>
  <c r="J59" i="37"/>
  <c r="E59" i="37"/>
  <c r="G59" i="37"/>
  <c r="F59" i="37"/>
  <c r="I59" i="37" l="1"/>
  <c r="C61" i="37"/>
  <c r="B61" i="37"/>
  <c r="H60" i="37"/>
  <c r="G60" i="37"/>
  <c r="I60" i="37" s="1"/>
  <c r="F60" i="37"/>
  <c r="J60" i="37"/>
  <c r="E60" i="37"/>
  <c r="C62" i="37" l="1"/>
  <c r="B62" i="37"/>
  <c r="H61" i="37"/>
  <c r="J61" i="37"/>
  <c r="E61" i="37"/>
  <c r="G61" i="37"/>
  <c r="F61" i="37"/>
  <c r="I61" i="37" l="1"/>
  <c r="C63" i="37"/>
  <c r="B63" i="37"/>
  <c r="H62" i="37"/>
  <c r="G62" i="37"/>
  <c r="I62" i="37" s="1"/>
  <c r="F62" i="37"/>
  <c r="J62" i="37"/>
  <c r="E62" i="37"/>
  <c r="C64" i="37" l="1"/>
  <c r="B64" i="37"/>
  <c r="H63" i="37"/>
  <c r="J63" i="37"/>
  <c r="E63" i="37"/>
  <c r="G63" i="37"/>
  <c r="F63" i="37"/>
  <c r="I63" i="37" l="1"/>
  <c r="C65" i="37"/>
  <c r="B65" i="37"/>
  <c r="H64" i="37"/>
  <c r="G64" i="37"/>
  <c r="I64" i="37" s="1"/>
  <c r="F64" i="37"/>
  <c r="J64" i="37"/>
  <c r="E64" i="37"/>
  <c r="C66" i="37" l="1"/>
  <c r="B66" i="37"/>
  <c r="H65" i="37"/>
  <c r="J65" i="37"/>
  <c r="E65" i="37"/>
  <c r="G65" i="37"/>
  <c r="F65" i="37"/>
  <c r="I65" i="37" l="1"/>
  <c r="C67" i="37"/>
  <c r="B67" i="37"/>
  <c r="H66" i="37"/>
  <c r="G66" i="37"/>
  <c r="I66" i="37" s="1"/>
  <c r="F66" i="37"/>
  <c r="J66" i="37"/>
  <c r="E66" i="37"/>
  <c r="C68" i="37" l="1"/>
  <c r="B68" i="37"/>
  <c r="H67" i="37"/>
  <c r="J67" i="37"/>
  <c r="E67" i="37"/>
  <c r="G67" i="37"/>
  <c r="F67" i="37"/>
  <c r="I67" i="37" l="1"/>
  <c r="C69" i="37"/>
  <c r="B69" i="37"/>
  <c r="H68" i="37"/>
  <c r="G68" i="37"/>
  <c r="I68" i="37" s="1"/>
  <c r="F68" i="37"/>
  <c r="J68" i="37"/>
  <c r="E68" i="37"/>
  <c r="C70" i="37" l="1"/>
  <c r="B70" i="37"/>
  <c r="H69" i="37"/>
  <c r="J69" i="37"/>
  <c r="E69" i="37"/>
  <c r="G69" i="37"/>
  <c r="F69" i="37"/>
  <c r="I69" i="37" l="1"/>
  <c r="C71" i="37"/>
  <c r="B71" i="37"/>
  <c r="H70" i="37"/>
  <c r="G70" i="37"/>
  <c r="I70" i="37" s="1"/>
  <c r="F70" i="37"/>
  <c r="J70" i="37"/>
  <c r="E70" i="37"/>
  <c r="C72" i="37" l="1"/>
  <c r="B72" i="37"/>
  <c r="H71" i="37"/>
  <c r="J71" i="37"/>
  <c r="E71" i="37"/>
  <c r="G71" i="37"/>
  <c r="F71" i="37"/>
  <c r="I71" i="37" l="1"/>
  <c r="C73" i="37"/>
  <c r="B73" i="37"/>
  <c r="H72" i="37"/>
  <c r="G72" i="37"/>
  <c r="F72" i="37"/>
  <c r="J72" i="37"/>
  <c r="E72" i="37"/>
  <c r="I72" i="37" l="1"/>
  <c r="C74" i="37"/>
  <c r="B74" i="37"/>
  <c r="H73" i="37"/>
  <c r="J73" i="37"/>
  <c r="E73" i="37"/>
  <c r="G73" i="37"/>
  <c r="F73" i="37"/>
  <c r="I73" i="37" l="1"/>
  <c r="C75" i="37"/>
  <c r="B75" i="37"/>
  <c r="H74" i="37"/>
  <c r="G74" i="37"/>
  <c r="F74" i="37"/>
  <c r="J74" i="37"/>
  <c r="E74" i="37"/>
  <c r="I74" i="37" l="1"/>
  <c r="C76" i="37"/>
  <c r="B76" i="37"/>
  <c r="H75" i="37"/>
  <c r="J75" i="37"/>
  <c r="E75" i="37"/>
  <c r="G75" i="37"/>
  <c r="F75" i="37"/>
  <c r="I75" i="37" l="1"/>
  <c r="C77" i="37"/>
  <c r="B77" i="37"/>
  <c r="H76" i="37"/>
  <c r="G76" i="37"/>
  <c r="F76" i="37"/>
  <c r="J76" i="37"/>
  <c r="E76" i="37"/>
  <c r="I76" i="37" l="1"/>
  <c r="C78" i="37"/>
  <c r="B78" i="37"/>
  <c r="H77" i="37"/>
  <c r="J77" i="37"/>
  <c r="E77" i="37"/>
  <c r="G77" i="37"/>
  <c r="I77" i="37" s="1"/>
  <c r="F77" i="37"/>
  <c r="C79" i="37" l="1"/>
  <c r="B79" i="37"/>
  <c r="H78" i="37"/>
  <c r="G78" i="37"/>
  <c r="F78" i="37"/>
  <c r="J78" i="37"/>
  <c r="E78" i="37"/>
  <c r="I78" i="37" l="1"/>
  <c r="C80" i="37"/>
  <c r="B80" i="37"/>
  <c r="H79" i="37"/>
  <c r="J79" i="37"/>
  <c r="E79" i="37"/>
  <c r="G79" i="37"/>
  <c r="F79" i="37"/>
  <c r="I79" i="37" l="1"/>
  <c r="C81" i="37"/>
  <c r="B81" i="37"/>
  <c r="H80" i="37"/>
  <c r="G80" i="37"/>
  <c r="F80" i="37"/>
  <c r="J80" i="37"/>
  <c r="E80" i="37"/>
  <c r="I80" i="37" l="1"/>
  <c r="C82" i="37"/>
  <c r="B82" i="37"/>
  <c r="H81" i="37"/>
  <c r="J81" i="37"/>
  <c r="E81" i="37"/>
  <c r="G81" i="37"/>
  <c r="F81" i="37"/>
  <c r="I81" i="37" l="1"/>
  <c r="C83" i="37"/>
  <c r="B83" i="37"/>
  <c r="H82" i="37"/>
  <c r="G82" i="37"/>
  <c r="F82" i="37"/>
  <c r="J82" i="37"/>
  <c r="E82" i="37"/>
  <c r="I82" i="37" l="1"/>
  <c r="C84" i="37"/>
  <c r="B84" i="37"/>
  <c r="H83" i="37"/>
  <c r="J83" i="37"/>
  <c r="E83" i="37"/>
  <c r="G83" i="37"/>
  <c r="F83" i="37"/>
  <c r="I83" i="37" l="1"/>
  <c r="C85" i="37"/>
  <c r="B85" i="37"/>
  <c r="H84" i="37"/>
  <c r="G84" i="37"/>
  <c r="F84" i="37"/>
  <c r="J84" i="37"/>
  <c r="E84" i="37"/>
  <c r="I84" i="37" l="1"/>
  <c r="C86" i="37"/>
  <c r="B86" i="37"/>
  <c r="H85" i="37"/>
  <c r="J85" i="37"/>
  <c r="E85" i="37"/>
  <c r="G85" i="37"/>
  <c r="I85" i="37" s="1"/>
  <c r="F85" i="37"/>
  <c r="C87" i="37" l="1"/>
  <c r="B87" i="37"/>
  <c r="H86" i="37"/>
  <c r="G86" i="37"/>
  <c r="F86" i="37"/>
  <c r="J86" i="37"/>
  <c r="E86" i="37"/>
  <c r="I86" i="37" l="1"/>
  <c r="B88" i="37"/>
  <c r="C88" i="37"/>
  <c r="J87" i="37"/>
  <c r="H87" i="37"/>
  <c r="E87" i="37"/>
  <c r="G87" i="37"/>
  <c r="F87" i="37"/>
  <c r="I87" i="37" l="1"/>
  <c r="J88" i="37"/>
  <c r="F88" i="37"/>
  <c r="E88" i="37"/>
  <c r="H88" i="37"/>
  <c r="G88" i="37"/>
  <c r="B89" i="37"/>
  <c r="C89" i="37"/>
  <c r="I88" i="37" l="1"/>
  <c r="C90" i="37"/>
  <c r="B90" i="37"/>
  <c r="J89" i="37"/>
  <c r="F89" i="37"/>
  <c r="H89" i="37"/>
  <c r="G89" i="37"/>
  <c r="E89" i="37"/>
  <c r="I89" i="37" l="1"/>
  <c r="B91" i="37"/>
  <c r="C91" i="37"/>
  <c r="J90" i="37"/>
  <c r="F90" i="37"/>
  <c r="E90" i="37"/>
  <c r="H90" i="37"/>
  <c r="G90" i="37"/>
  <c r="J91" i="37" l="1"/>
  <c r="F91" i="37"/>
  <c r="H91" i="37"/>
  <c r="G91" i="37"/>
  <c r="I91" i="37" s="1"/>
  <c r="E91" i="37"/>
  <c r="C92" i="37"/>
  <c r="B92" i="37"/>
  <c r="I90" i="37"/>
  <c r="J92" i="37" l="1"/>
  <c r="F92" i="37"/>
  <c r="E92" i="37"/>
  <c r="G92" i="37"/>
  <c r="H92" i="37"/>
  <c r="B93" i="37"/>
  <c r="C93" i="37"/>
  <c r="C94" i="37" l="1"/>
  <c r="B94" i="37"/>
  <c r="I92" i="37"/>
  <c r="J93" i="37"/>
  <c r="F93" i="37"/>
  <c r="H93" i="37"/>
  <c r="E93" i="37"/>
  <c r="G93" i="37"/>
  <c r="B95" i="37" l="1"/>
  <c r="C95" i="37"/>
  <c r="J94" i="37"/>
  <c r="F94" i="37"/>
  <c r="E94" i="37"/>
  <c r="H94" i="37"/>
  <c r="G94" i="37"/>
  <c r="I93" i="37"/>
  <c r="J95" i="37" l="1"/>
  <c r="F95" i="37"/>
  <c r="H95" i="37"/>
  <c r="G95" i="37"/>
  <c r="E95" i="37"/>
  <c r="B96" i="37"/>
  <c r="C96" i="37"/>
  <c r="I94" i="37"/>
  <c r="I95" i="37" l="1"/>
  <c r="B97" i="37"/>
  <c r="C97" i="37"/>
  <c r="J96" i="37"/>
  <c r="F96" i="37"/>
  <c r="E96" i="37"/>
  <c r="H96" i="37"/>
  <c r="G96" i="37"/>
  <c r="J97" i="37" l="1"/>
  <c r="F97" i="37"/>
  <c r="H97" i="37"/>
  <c r="G97" i="37"/>
  <c r="E97" i="37"/>
  <c r="C98" i="37"/>
  <c r="B98" i="37"/>
  <c r="I96" i="37"/>
  <c r="I97" i="37" l="1"/>
  <c r="J98" i="37"/>
  <c r="F98" i="37"/>
  <c r="E98" i="37"/>
  <c r="H98" i="37"/>
  <c r="G98" i="37"/>
  <c r="B99" i="37"/>
  <c r="C99" i="37"/>
  <c r="I98" i="37" l="1"/>
  <c r="C100" i="37"/>
  <c r="B100" i="37"/>
  <c r="J99" i="37"/>
  <c r="F99" i="37"/>
  <c r="H99" i="37"/>
  <c r="G99" i="37"/>
  <c r="E99" i="37"/>
  <c r="I99" i="37" l="1"/>
  <c r="B101" i="37"/>
  <c r="C101" i="37"/>
  <c r="J100" i="37"/>
  <c r="F100" i="37"/>
  <c r="E100" i="37"/>
  <c r="G100" i="37"/>
  <c r="H100" i="37"/>
  <c r="I100" i="37" l="1"/>
  <c r="J101" i="37"/>
  <c r="F101" i="37"/>
  <c r="H101" i="37"/>
  <c r="E101" i="37"/>
  <c r="G101" i="37"/>
  <c r="C102" i="37"/>
  <c r="B102" i="37"/>
  <c r="I101" i="37" l="1"/>
  <c r="J102" i="37"/>
  <c r="F102" i="37"/>
  <c r="BA102" i="37"/>
  <c r="E102" i="37"/>
  <c r="BB102" i="37"/>
  <c r="H102" i="37"/>
  <c r="G102" i="37"/>
  <c r="C103" i="37"/>
  <c r="B103" i="37"/>
  <c r="C104" i="37" l="1"/>
  <c r="B104" i="37"/>
  <c r="H103" i="37"/>
  <c r="F103" i="37"/>
  <c r="G103" i="37"/>
  <c r="E103" i="37"/>
  <c r="J103" i="37"/>
  <c r="I102" i="37"/>
  <c r="I103" i="37" l="1"/>
  <c r="C105" i="37"/>
  <c r="B105" i="37"/>
  <c r="H104" i="37"/>
  <c r="G104" i="37"/>
  <c r="F104" i="37"/>
  <c r="E104" i="37"/>
  <c r="J104" i="37"/>
  <c r="I104" i="37" l="1"/>
  <c r="C106" i="37"/>
  <c r="B106" i="37"/>
  <c r="H105" i="37"/>
  <c r="F105" i="37"/>
  <c r="G105" i="37"/>
  <c r="E105" i="37"/>
  <c r="J105" i="37"/>
  <c r="I105" i="37" l="1"/>
  <c r="C107" i="37"/>
  <c r="B107" i="37"/>
  <c r="H106" i="37"/>
  <c r="F106" i="37"/>
  <c r="E106" i="37"/>
  <c r="J106" i="37"/>
  <c r="G106" i="37"/>
  <c r="I106" i="37" l="1"/>
  <c r="C108" i="37"/>
  <c r="B108" i="37"/>
  <c r="H107" i="37"/>
  <c r="F107" i="37"/>
  <c r="E107" i="37"/>
  <c r="J107" i="37"/>
  <c r="G107" i="37"/>
  <c r="I107" i="37" s="1"/>
  <c r="C109" i="37" l="1"/>
  <c r="B109" i="37"/>
  <c r="H108" i="37"/>
  <c r="E108" i="37"/>
  <c r="J108" i="37"/>
  <c r="G108" i="37"/>
  <c r="F108" i="37"/>
  <c r="I108" i="37" l="1"/>
  <c r="C110" i="37"/>
  <c r="B110" i="37"/>
  <c r="H109" i="37"/>
  <c r="F109" i="37"/>
  <c r="J109" i="37"/>
  <c r="G109" i="37"/>
  <c r="I109" i="37" s="1"/>
  <c r="E109" i="37"/>
  <c r="C111" i="37" l="1"/>
  <c r="B111" i="37"/>
  <c r="H110" i="37"/>
  <c r="J110" i="37"/>
  <c r="G110" i="37"/>
  <c r="I110" i="37" s="1"/>
  <c r="F110" i="37"/>
  <c r="E110" i="37"/>
  <c r="C112" i="37" l="1"/>
  <c r="B112" i="37"/>
  <c r="H111" i="37"/>
  <c r="F111" i="37"/>
  <c r="G111" i="37"/>
  <c r="I111" i="37" s="1"/>
  <c r="E111" i="37"/>
  <c r="J111" i="37"/>
  <c r="C113" i="37" l="1"/>
  <c r="B113" i="37"/>
  <c r="H112" i="37"/>
  <c r="G112" i="37"/>
  <c r="I112" i="37" s="1"/>
  <c r="F112" i="37"/>
  <c r="E112" i="37"/>
  <c r="J112" i="37"/>
  <c r="C114" i="37" l="1"/>
  <c r="B114" i="37"/>
  <c r="H113" i="37"/>
  <c r="F113" i="37"/>
  <c r="G113" i="37"/>
  <c r="I113" i="37" s="1"/>
  <c r="E113" i="37"/>
  <c r="J113" i="37"/>
  <c r="C115" i="37" l="1"/>
  <c r="B115" i="37"/>
  <c r="H114" i="37"/>
  <c r="F114" i="37"/>
  <c r="E114" i="37"/>
  <c r="J114" i="37"/>
  <c r="G114" i="37"/>
  <c r="I114" i="37" s="1"/>
  <c r="C116" i="37" l="1"/>
  <c r="B116" i="37"/>
  <c r="H115" i="37"/>
  <c r="F115" i="37"/>
  <c r="E115" i="37"/>
  <c r="J115" i="37"/>
  <c r="G115" i="37"/>
  <c r="I115" i="37" s="1"/>
  <c r="C117" i="37" l="1"/>
  <c r="B117" i="37"/>
  <c r="H116" i="37"/>
  <c r="E116" i="37"/>
  <c r="J116" i="37"/>
  <c r="G116" i="37"/>
  <c r="F116" i="37"/>
  <c r="I116" i="37" l="1"/>
  <c r="C118" i="37"/>
  <c r="B118" i="37"/>
  <c r="H117" i="37"/>
  <c r="F117" i="37"/>
  <c r="J117" i="37"/>
  <c r="G117" i="37"/>
  <c r="I117" i="37" s="1"/>
  <c r="E117" i="37"/>
  <c r="C119" i="37" l="1"/>
  <c r="B119" i="37"/>
  <c r="H118" i="37"/>
  <c r="J118" i="37"/>
  <c r="G118" i="37"/>
  <c r="I118" i="37" s="1"/>
  <c r="F118" i="37"/>
  <c r="E118" i="37"/>
  <c r="C120" i="37" l="1"/>
  <c r="B120" i="37"/>
  <c r="H119" i="37"/>
  <c r="F119" i="37"/>
  <c r="G119" i="37"/>
  <c r="I119" i="37" s="1"/>
  <c r="E119" i="37"/>
  <c r="J119" i="37"/>
  <c r="C121" i="37" l="1"/>
  <c r="B121" i="37"/>
  <c r="H120" i="37"/>
  <c r="G120" i="37"/>
  <c r="F120" i="37"/>
  <c r="E120" i="37"/>
  <c r="J120" i="37"/>
  <c r="I120" i="37" l="1"/>
  <c r="C122" i="37"/>
  <c r="B122" i="37"/>
  <c r="H121" i="37"/>
  <c r="F121" i="37"/>
  <c r="G121" i="37"/>
  <c r="E121" i="37"/>
  <c r="J121" i="37"/>
  <c r="I121" i="37" l="1"/>
  <c r="C123" i="37"/>
  <c r="B123" i="37"/>
  <c r="H122" i="37"/>
  <c r="F122" i="37"/>
  <c r="E122" i="37"/>
  <c r="J122" i="37"/>
  <c r="G122" i="37"/>
  <c r="I122" i="37" s="1"/>
  <c r="C124" i="37" l="1"/>
  <c r="B124" i="37"/>
  <c r="H123" i="37"/>
  <c r="F123" i="37"/>
  <c r="E123" i="37"/>
  <c r="J123" i="37"/>
  <c r="G123" i="37"/>
  <c r="I123" i="37" s="1"/>
  <c r="C125" i="37" l="1"/>
  <c r="B125" i="37"/>
  <c r="H124" i="37"/>
  <c r="E124" i="37"/>
  <c r="J124" i="37"/>
  <c r="G124" i="37"/>
  <c r="F124" i="37"/>
  <c r="I124" i="37" l="1"/>
  <c r="C126" i="37"/>
  <c r="B126" i="37"/>
  <c r="H125" i="37"/>
  <c r="F125" i="37"/>
  <c r="J125" i="37"/>
  <c r="G125" i="37"/>
  <c r="E125" i="37"/>
  <c r="I125" i="37" l="1"/>
  <c r="C127" i="37"/>
  <c r="B127" i="37"/>
  <c r="H126" i="37"/>
  <c r="J126" i="37"/>
  <c r="G126" i="37"/>
  <c r="F126" i="37"/>
  <c r="E126" i="37"/>
  <c r="I126" i="37" l="1"/>
  <c r="C128" i="37"/>
  <c r="B128" i="37"/>
  <c r="H127" i="37"/>
  <c r="F127" i="37"/>
  <c r="G127" i="37"/>
  <c r="E127" i="37"/>
  <c r="J127" i="37"/>
  <c r="I127" i="37" l="1"/>
  <c r="C129" i="37"/>
  <c r="B129" i="37"/>
  <c r="H128" i="37"/>
  <c r="G128" i="37"/>
  <c r="F128" i="37"/>
  <c r="E128" i="37"/>
  <c r="J128" i="37"/>
  <c r="I128" i="37" l="1"/>
  <c r="C130" i="37"/>
  <c r="B130" i="37"/>
  <c r="H129" i="37"/>
  <c r="F129" i="37"/>
  <c r="G129" i="37"/>
  <c r="E129" i="37"/>
  <c r="J129" i="37"/>
  <c r="I129" i="37" l="1"/>
  <c r="C131" i="37"/>
  <c r="B131" i="37"/>
  <c r="H130" i="37"/>
  <c r="F130" i="37"/>
  <c r="E130" i="37"/>
  <c r="J130" i="37"/>
  <c r="G130" i="37"/>
  <c r="I130" i="37" s="1"/>
  <c r="C132" i="37" l="1"/>
  <c r="B132" i="37"/>
  <c r="H131" i="37"/>
  <c r="F131" i="37"/>
  <c r="E131" i="37"/>
  <c r="J131" i="37"/>
  <c r="G131" i="37"/>
  <c r="I131" i="37" s="1"/>
  <c r="C133" i="37" l="1"/>
  <c r="B133" i="37"/>
  <c r="H132" i="37"/>
  <c r="E132" i="37"/>
  <c r="J132" i="37"/>
  <c r="G132" i="37"/>
  <c r="F132" i="37"/>
  <c r="I132" i="37" l="1"/>
  <c r="C134" i="37"/>
  <c r="B134" i="37"/>
  <c r="H133" i="37"/>
  <c r="F133" i="37"/>
  <c r="J133" i="37"/>
  <c r="G133" i="37"/>
  <c r="E133" i="37"/>
  <c r="I133" i="37" l="1"/>
  <c r="C135" i="37"/>
  <c r="B135" i="37"/>
  <c r="H134" i="37"/>
  <c r="J134" i="37"/>
  <c r="G134" i="37"/>
  <c r="F134" i="37"/>
  <c r="E134" i="37"/>
  <c r="I134" i="37" l="1"/>
  <c r="C136" i="37"/>
  <c r="B136" i="37"/>
  <c r="H135" i="37"/>
  <c r="F135" i="37"/>
  <c r="G135" i="37"/>
  <c r="E135" i="37"/>
  <c r="J135" i="37"/>
  <c r="I135" i="37" l="1"/>
  <c r="C137" i="37"/>
  <c r="B137" i="37"/>
  <c r="H136" i="37"/>
  <c r="G136" i="37"/>
  <c r="I136" i="37" s="1"/>
  <c r="F136" i="37"/>
  <c r="E136" i="37"/>
  <c r="J136" i="37"/>
  <c r="C138" i="37" l="1"/>
  <c r="B138" i="37"/>
  <c r="H137" i="37"/>
  <c r="F137" i="37"/>
  <c r="G137" i="37"/>
  <c r="E137" i="37"/>
  <c r="J137" i="37"/>
  <c r="I137" i="37" l="1"/>
  <c r="C139" i="37"/>
  <c r="B139" i="37"/>
  <c r="H138" i="37"/>
  <c r="F138" i="37"/>
  <c r="E138" i="37"/>
  <c r="J138" i="37"/>
  <c r="G138" i="37"/>
  <c r="I138" i="37" s="1"/>
  <c r="C140" i="37" l="1"/>
  <c r="B140" i="37"/>
  <c r="H139" i="37"/>
  <c r="F139" i="37"/>
  <c r="E139" i="37"/>
  <c r="J139" i="37"/>
  <c r="G139" i="37"/>
  <c r="I139" i="37" s="1"/>
  <c r="C141" i="37" l="1"/>
  <c r="B141" i="37"/>
  <c r="H140" i="37"/>
  <c r="J140" i="37"/>
  <c r="E140" i="37"/>
  <c r="G140" i="37"/>
  <c r="I140" i="37" s="1"/>
  <c r="F140" i="37"/>
  <c r="B142" i="37" l="1"/>
  <c r="C142" i="37"/>
  <c r="E141" i="37"/>
  <c r="F141" i="37"/>
  <c r="H141" i="37"/>
  <c r="J141" i="37"/>
  <c r="G141" i="37"/>
  <c r="E142" i="37" l="1"/>
  <c r="H142" i="37"/>
  <c r="G142" i="37"/>
  <c r="F142" i="37"/>
  <c r="J142" i="37"/>
  <c r="C143" i="37"/>
  <c r="B143" i="37"/>
  <c r="I141" i="37"/>
  <c r="E143" i="37" l="1"/>
  <c r="F143" i="37"/>
  <c r="G143" i="37"/>
  <c r="J143" i="37"/>
  <c r="H143" i="37"/>
  <c r="B144" i="37"/>
  <c r="C144" i="37"/>
  <c r="I142" i="37"/>
  <c r="C145" i="37" l="1"/>
  <c r="B145" i="37"/>
  <c r="E144" i="37"/>
  <c r="H144" i="37"/>
  <c r="F144" i="37"/>
  <c r="G144" i="37"/>
  <c r="I144" i="37" s="1"/>
  <c r="J144" i="37"/>
  <c r="I143" i="37"/>
  <c r="B146" i="37" l="1"/>
  <c r="C146" i="37"/>
  <c r="E145" i="37"/>
  <c r="F145" i="37"/>
  <c r="J145" i="37"/>
  <c r="H145" i="37"/>
  <c r="G145" i="37"/>
  <c r="E146" i="37" l="1"/>
  <c r="H146" i="37"/>
  <c r="J146" i="37"/>
  <c r="F146" i="37"/>
  <c r="G146" i="37"/>
  <c r="B147" i="37"/>
  <c r="C147" i="37"/>
  <c r="I145" i="37"/>
  <c r="B148" i="37" l="1"/>
  <c r="C148" i="37"/>
  <c r="I146" i="37"/>
  <c r="E147" i="37"/>
  <c r="F147" i="37"/>
  <c r="J147" i="37"/>
  <c r="H147" i="37"/>
  <c r="G147" i="37"/>
  <c r="I147" i="37" l="1"/>
  <c r="E148" i="37"/>
  <c r="H148" i="37"/>
  <c r="J148" i="37"/>
  <c r="G148" i="37"/>
  <c r="F148" i="37"/>
  <c r="C149" i="37"/>
  <c r="B149" i="37"/>
  <c r="E149" i="37" l="1"/>
  <c r="F149" i="37"/>
  <c r="H149" i="37"/>
  <c r="G149" i="37"/>
  <c r="J149" i="37"/>
  <c r="I148" i="37"/>
  <c r="B150" i="37"/>
  <c r="C150" i="37"/>
  <c r="I149" i="37" l="1"/>
  <c r="E150" i="37"/>
  <c r="H150" i="37"/>
  <c r="G150" i="37"/>
  <c r="F150" i="37"/>
  <c r="J150" i="37"/>
  <c r="C151" i="37"/>
  <c r="B151" i="37"/>
  <c r="J151" i="37" l="1"/>
  <c r="E151" i="37"/>
  <c r="F151" i="37"/>
  <c r="G151" i="37"/>
  <c r="H151" i="37"/>
  <c r="C152" i="37"/>
  <c r="B152" i="37"/>
  <c r="I150" i="37"/>
  <c r="E152" i="37" l="1"/>
  <c r="G152" i="37"/>
  <c r="H152" i="37"/>
  <c r="F152" i="37"/>
  <c r="J152" i="37"/>
  <c r="I151" i="37"/>
  <c r="C153" i="37"/>
  <c r="B153" i="37"/>
  <c r="I152" i="37" l="1"/>
  <c r="B154" i="37"/>
  <c r="C154" i="37"/>
  <c r="E153" i="37"/>
  <c r="J153" i="37"/>
  <c r="H153" i="37"/>
  <c r="G153" i="37"/>
  <c r="F153" i="37"/>
  <c r="I153" i="37" l="1"/>
  <c r="E154" i="37"/>
  <c r="G154" i="37"/>
  <c r="J154" i="37"/>
  <c r="H154" i="37"/>
  <c r="F154" i="37"/>
  <c r="C155" i="37"/>
  <c r="B155" i="37"/>
  <c r="I154" i="37" l="1"/>
  <c r="E155" i="37"/>
  <c r="J155" i="37"/>
  <c r="H155" i="37"/>
  <c r="G155" i="37"/>
  <c r="I155" i="37" s="1"/>
  <c r="F155" i="37"/>
  <c r="C156" i="37"/>
  <c r="B156" i="37"/>
  <c r="E156" i="37" l="1"/>
  <c r="G156" i="37"/>
  <c r="H156" i="37"/>
  <c r="F156" i="37"/>
  <c r="J156" i="37"/>
  <c r="C157" i="37"/>
  <c r="B157" i="37"/>
  <c r="I156" i="37" l="1"/>
  <c r="E157" i="37"/>
  <c r="J157" i="37"/>
  <c r="G157" i="37"/>
  <c r="F157" i="37"/>
  <c r="H157" i="37"/>
  <c r="C158" i="37"/>
  <c r="B158" i="37"/>
  <c r="E158" i="37" l="1"/>
  <c r="G158" i="37"/>
  <c r="F158" i="37"/>
  <c r="H158" i="37"/>
  <c r="J158" i="37"/>
  <c r="C159" i="37"/>
  <c r="B159" i="37"/>
  <c r="I157" i="37"/>
  <c r="I158" i="37" l="1"/>
  <c r="E159" i="37"/>
  <c r="J159" i="37"/>
  <c r="F159" i="37"/>
  <c r="H159" i="37"/>
  <c r="G159" i="37"/>
  <c r="C160" i="37"/>
  <c r="B160" i="37"/>
  <c r="I159" i="37" l="1"/>
  <c r="E160" i="37"/>
  <c r="G160" i="37"/>
  <c r="J160" i="37"/>
  <c r="H160" i="37"/>
  <c r="F160" i="37"/>
  <c r="C161" i="37"/>
  <c r="B161" i="37"/>
  <c r="I160" i="37" l="1"/>
  <c r="E161" i="37"/>
  <c r="J161" i="37"/>
  <c r="H161" i="37"/>
  <c r="F161" i="37"/>
  <c r="G161" i="37"/>
  <c r="I161" i="37" s="1"/>
  <c r="B162" i="37"/>
  <c r="C162" i="37"/>
  <c r="C163" i="37" l="1"/>
  <c r="B163" i="37"/>
  <c r="E162" i="37"/>
  <c r="G162" i="37"/>
  <c r="J162" i="37"/>
  <c r="H162" i="37"/>
  <c r="F162" i="37"/>
  <c r="C164" i="37" l="1"/>
  <c r="B164" i="37"/>
  <c r="E163" i="37"/>
  <c r="J163" i="37"/>
  <c r="H163" i="37"/>
  <c r="F163" i="37"/>
  <c r="G163" i="37"/>
  <c r="I162" i="37"/>
  <c r="C165" i="37" l="1"/>
  <c r="B165" i="37"/>
  <c r="E164" i="37"/>
  <c r="G164" i="37"/>
  <c r="H164" i="37"/>
  <c r="F164" i="37"/>
  <c r="J164" i="37"/>
  <c r="I163" i="37"/>
  <c r="B166" i="37" l="1"/>
  <c r="C166" i="37"/>
  <c r="E165" i="37"/>
  <c r="J165" i="37"/>
  <c r="G165" i="37"/>
  <c r="H165" i="37"/>
  <c r="F165" i="37"/>
  <c r="I164" i="37"/>
  <c r="E166" i="37" l="1"/>
  <c r="G166" i="37"/>
  <c r="F166" i="37"/>
  <c r="J166" i="37"/>
  <c r="H166" i="37"/>
  <c r="I165" i="37"/>
  <c r="C167" i="37"/>
  <c r="B167" i="37"/>
  <c r="I166" i="37" l="1"/>
  <c r="C168" i="37"/>
  <c r="B168" i="37"/>
  <c r="E167" i="37"/>
  <c r="J167" i="37"/>
  <c r="F167" i="37"/>
  <c r="H167" i="37"/>
  <c r="G167" i="37"/>
  <c r="C169" i="37" l="1"/>
  <c r="B169" i="37"/>
  <c r="E168" i="37"/>
  <c r="G168" i="37"/>
  <c r="J168" i="37"/>
  <c r="F168" i="37"/>
  <c r="H168" i="37"/>
  <c r="I167" i="37"/>
  <c r="I168" i="37" l="1"/>
  <c r="B170" i="37"/>
  <c r="C170" i="37"/>
  <c r="E169" i="37"/>
  <c r="J169" i="37"/>
  <c r="F169" i="37"/>
  <c r="H169" i="37"/>
  <c r="G169" i="37"/>
  <c r="E170" i="37" l="1"/>
  <c r="G170" i="37"/>
  <c r="J170" i="37"/>
  <c r="F170" i="37"/>
  <c r="H170" i="37"/>
  <c r="C171" i="37"/>
  <c r="B171" i="37"/>
  <c r="I169" i="37"/>
  <c r="I170" i="37" l="1"/>
  <c r="E171" i="37"/>
  <c r="J171" i="37"/>
  <c r="H171" i="37"/>
  <c r="G171" i="37"/>
  <c r="F171" i="37"/>
  <c r="C172" i="37"/>
  <c r="B172" i="37"/>
  <c r="I171" i="37" l="1"/>
  <c r="E172" i="37"/>
  <c r="G172" i="37"/>
  <c r="H172" i="37"/>
  <c r="J172" i="37"/>
  <c r="F172" i="37"/>
  <c r="C173" i="37"/>
  <c r="B173" i="37"/>
  <c r="I172" i="37" l="1"/>
  <c r="E173" i="37"/>
  <c r="J173" i="37"/>
  <c r="G173" i="37"/>
  <c r="H173" i="37"/>
  <c r="F173" i="37"/>
  <c r="B174" i="37"/>
  <c r="C174" i="37"/>
  <c r="C175" i="37" l="1"/>
  <c r="B175" i="37"/>
  <c r="E174" i="37"/>
  <c r="G174" i="37"/>
  <c r="F174" i="37"/>
  <c r="J174" i="37"/>
  <c r="H174" i="37"/>
  <c r="I173" i="37"/>
  <c r="I174" i="37" l="1"/>
  <c r="C176" i="37"/>
  <c r="B176" i="37"/>
  <c r="E175" i="37"/>
  <c r="J175" i="37"/>
  <c r="F175" i="37"/>
  <c r="G175" i="37"/>
  <c r="H175" i="37"/>
  <c r="I175" i="37" l="1"/>
  <c r="C177" i="37"/>
  <c r="B177" i="37"/>
  <c r="E176" i="37"/>
  <c r="G176" i="37"/>
  <c r="F176" i="37"/>
  <c r="J176" i="37"/>
  <c r="H176" i="37"/>
  <c r="I176" i="37" l="1"/>
  <c r="B178" i="37"/>
  <c r="C178" i="37"/>
  <c r="E177" i="37"/>
  <c r="J177" i="37"/>
  <c r="G177" i="37"/>
  <c r="F177" i="37"/>
  <c r="H177" i="37"/>
  <c r="I177" i="37" l="1"/>
  <c r="E178" i="37"/>
  <c r="G178" i="37"/>
  <c r="J178" i="37"/>
  <c r="H178" i="37"/>
  <c r="F178" i="37"/>
  <c r="C179" i="37"/>
  <c r="B179" i="37"/>
  <c r="I178" i="37" l="1"/>
  <c r="E179" i="37"/>
  <c r="J179" i="37"/>
  <c r="H179" i="37"/>
  <c r="G179" i="37"/>
  <c r="I179" i="37" s="1"/>
  <c r="F179" i="37"/>
  <c r="B180" i="37"/>
  <c r="C180" i="37"/>
  <c r="C181" i="37" l="1"/>
  <c r="B181" i="37"/>
  <c r="E180" i="37"/>
  <c r="G180" i="37"/>
  <c r="H180" i="37"/>
  <c r="J180" i="37"/>
  <c r="F180" i="37"/>
  <c r="C182" i="37" l="1"/>
  <c r="B182" i="37"/>
  <c r="E181" i="37"/>
  <c r="J181" i="37"/>
  <c r="G181" i="37"/>
  <c r="H181" i="37"/>
  <c r="F181" i="37"/>
  <c r="I180" i="37"/>
  <c r="C183" i="37" l="1"/>
  <c r="B183" i="37"/>
  <c r="I181" i="37"/>
  <c r="E182" i="37"/>
  <c r="G182" i="37"/>
  <c r="F182" i="37"/>
  <c r="H182" i="37"/>
  <c r="J182" i="37"/>
  <c r="I182" i="37" l="1"/>
  <c r="C184" i="37"/>
  <c r="B184" i="37"/>
  <c r="E183" i="37"/>
  <c r="J183" i="37"/>
  <c r="F183" i="37"/>
  <c r="G183" i="37"/>
  <c r="H183" i="37"/>
  <c r="I183" i="37" l="1"/>
  <c r="C185" i="37"/>
  <c r="B185" i="37"/>
  <c r="E184" i="37"/>
  <c r="G184" i="37"/>
  <c r="H184" i="37"/>
  <c r="F184" i="37"/>
  <c r="J184" i="37"/>
  <c r="B186" i="37" l="1"/>
  <c r="C186" i="37"/>
  <c r="E185" i="37"/>
  <c r="J185" i="37"/>
  <c r="H185" i="37"/>
  <c r="G185" i="37"/>
  <c r="F185" i="37"/>
  <c r="I184" i="37"/>
  <c r="I185" i="37" l="1"/>
  <c r="E186" i="37"/>
  <c r="G186" i="37"/>
  <c r="J186" i="37"/>
  <c r="H186" i="37"/>
  <c r="F186" i="37"/>
  <c r="C187" i="37"/>
  <c r="B187" i="37"/>
  <c r="I186" i="37" l="1"/>
  <c r="E187" i="37"/>
  <c r="J187" i="37"/>
  <c r="H187" i="37"/>
  <c r="F187" i="37"/>
  <c r="G187" i="37"/>
  <c r="C188" i="37"/>
  <c r="B188" i="37"/>
  <c r="I187" i="37" l="1"/>
  <c r="E188" i="37"/>
  <c r="G188" i="37"/>
  <c r="H188" i="37"/>
  <c r="J188" i="37"/>
  <c r="F188" i="37"/>
  <c r="C189" i="37"/>
  <c r="B189" i="37"/>
  <c r="I188" i="37" l="1"/>
  <c r="E189" i="37"/>
  <c r="J189" i="37"/>
  <c r="G189" i="37"/>
  <c r="F189" i="37"/>
  <c r="H189" i="37"/>
  <c r="C190" i="37"/>
  <c r="B190" i="37"/>
  <c r="E190" i="37" l="1"/>
  <c r="G190" i="37"/>
  <c r="F190" i="37"/>
  <c r="H190" i="37"/>
  <c r="J190" i="37"/>
  <c r="I189" i="37"/>
  <c r="I190" i="37" l="1"/>
  <c r="C12" i="34"/>
  <c r="D40" i="34"/>
  <c r="F2" i="35"/>
  <c r="G2" i="35" s="1"/>
  <c r="H2" i="35" s="1"/>
  <c r="I2" i="35" s="1"/>
  <c r="I146" i="35" l="1"/>
  <c r="I144" i="35" s="1"/>
  <c r="H146" i="35"/>
  <c r="H144" i="35" s="1"/>
  <c r="G146" i="35"/>
  <c r="G144" i="35" s="1"/>
  <c r="F146" i="35"/>
  <c r="F144" i="35" s="1"/>
  <c r="E146" i="35"/>
  <c r="E144" i="35" s="1"/>
  <c r="D146" i="35"/>
  <c r="D144" i="35" s="1"/>
  <c r="C146" i="35"/>
  <c r="C144" i="35" s="1"/>
  <c r="I135" i="35"/>
  <c r="I131" i="35" s="1"/>
  <c r="H135" i="35"/>
  <c r="H131" i="35" s="1"/>
  <c r="G135" i="35"/>
  <c r="G131" i="35" s="1"/>
  <c r="F135" i="35"/>
  <c r="F131" i="35" s="1"/>
  <c r="E135" i="35"/>
  <c r="E131" i="35" s="1"/>
  <c r="D135" i="35"/>
  <c r="D131" i="35" s="1"/>
  <c r="C135" i="35"/>
  <c r="C131" i="35" s="1"/>
  <c r="I127" i="35"/>
  <c r="I126" i="35" s="1"/>
  <c r="H127" i="35"/>
  <c r="H126" i="35" s="1"/>
  <c r="G127" i="35"/>
  <c r="G126" i="35" s="1"/>
  <c r="F127" i="35"/>
  <c r="E127" i="35"/>
  <c r="E126" i="35" s="1"/>
  <c r="D127" i="35"/>
  <c r="D126" i="35" s="1"/>
  <c r="C127" i="35"/>
  <c r="C126" i="35" s="1"/>
  <c r="F126" i="35"/>
  <c r="I119" i="35"/>
  <c r="I116" i="35" s="1"/>
  <c r="H119" i="35"/>
  <c r="H116" i="35" s="1"/>
  <c r="G119" i="35"/>
  <c r="G116" i="35" s="1"/>
  <c r="F119" i="35"/>
  <c r="F116" i="35" s="1"/>
  <c r="E119" i="35"/>
  <c r="E116" i="35" s="1"/>
  <c r="D119" i="35"/>
  <c r="D116" i="35" s="1"/>
  <c r="C119" i="35"/>
  <c r="C116" i="35" s="1"/>
  <c r="I113" i="35"/>
  <c r="H113" i="35"/>
  <c r="G113" i="35"/>
  <c r="F113" i="35"/>
  <c r="E113" i="35"/>
  <c r="D113" i="35"/>
  <c r="C113" i="35"/>
  <c r="I110" i="35"/>
  <c r="H110" i="35"/>
  <c r="G110" i="35"/>
  <c r="F110" i="35"/>
  <c r="F107" i="35" s="1"/>
  <c r="E110" i="35"/>
  <c r="D110" i="35"/>
  <c r="C110" i="35"/>
  <c r="I86" i="35"/>
  <c r="H86" i="35"/>
  <c r="G86" i="35"/>
  <c r="F86" i="35"/>
  <c r="E86" i="35"/>
  <c r="D86" i="35"/>
  <c r="C86" i="35"/>
  <c r="I84" i="35"/>
  <c r="H84" i="35"/>
  <c r="G84" i="35"/>
  <c r="F84" i="35"/>
  <c r="E84" i="35"/>
  <c r="D84" i="35"/>
  <c r="C84" i="35"/>
  <c r="I75" i="35"/>
  <c r="H75" i="35"/>
  <c r="G75" i="35"/>
  <c r="F75" i="35"/>
  <c r="E75" i="35"/>
  <c r="D75" i="35"/>
  <c r="C75" i="35"/>
  <c r="I70" i="35"/>
  <c r="H70" i="35"/>
  <c r="G70" i="35"/>
  <c r="F70" i="35"/>
  <c r="E70" i="35"/>
  <c r="D70" i="35"/>
  <c r="C70" i="35"/>
  <c r="I65" i="35"/>
  <c r="H65" i="35"/>
  <c r="G65" i="35"/>
  <c r="F65" i="35"/>
  <c r="E65" i="35"/>
  <c r="D65" i="35"/>
  <c r="C65" i="35"/>
  <c r="I57" i="35"/>
  <c r="I56" i="35" s="1"/>
  <c r="H57" i="35"/>
  <c r="H56" i="35" s="1"/>
  <c r="G57" i="35"/>
  <c r="G56" i="35" s="1"/>
  <c r="F57" i="35"/>
  <c r="F56" i="35" s="1"/>
  <c r="E57" i="35"/>
  <c r="E56" i="35" s="1"/>
  <c r="D57" i="35"/>
  <c r="D56" i="35" s="1"/>
  <c r="C57" i="35"/>
  <c r="C56" i="35" s="1"/>
  <c r="I52" i="35"/>
  <c r="I51" i="35" s="1"/>
  <c r="H52" i="35"/>
  <c r="H51" i="35" s="1"/>
  <c r="G52" i="35"/>
  <c r="G51" i="35" s="1"/>
  <c r="F52" i="35"/>
  <c r="F51" i="35" s="1"/>
  <c r="E52" i="35"/>
  <c r="E51" i="35" s="1"/>
  <c r="D52" i="35"/>
  <c r="D51" i="35" s="1"/>
  <c r="C52" i="35"/>
  <c r="C51" i="35" s="1"/>
  <c r="I44" i="35"/>
  <c r="H44" i="35"/>
  <c r="G44" i="35"/>
  <c r="F44" i="35"/>
  <c r="E44" i="35"/>
  <c r="D44" i="35"/>
  <c r="C44" i="35"/>
  <c r="I40" i="35"/>
  <c r="H40" i="35"/>
  <c r="G40" i="35"/>
  <c r="F40" i="35"/>
  <c r="E40" i="35"/>
  <c r="D40" i="35"/>
  <c r="C40" i="35"/>
  <c r="I34" i="35"/>
  <c r="H34" i="35"/>
  <c r="G34" i="35"/>
  <c r="F34" i="35"/>
  <c r="E34" i="35"/>
  <c r="D34" i="35"/>
  <c r="C34" i="35"/>
  <c r="I29" i="35"/>
  <c r="H29" i="35"/>
  <c r="G29" i="35"/>
  <c r="F29" i="35"/>
  <c r="E29" i="35"/>
  <c r="D29" i="35"/>
  <c r="C29" i="35"/>
  <c r="I22" i="35"/>
  <c r="H22" i="35"/>
  <c r="G22" i="35"/>
  <c r="F22" i="35"/>
  <c r="E22" i="35"/>
  <c r="D22" i="35"/>
  <c r="C22" i="35"/>
  <c r="I14" i="35"/>
  <c r="I13" i="35" s="1"/>
  <c r="H14" i="35"/>
  <c r="H13" i="35" s="1"/>
  <c r="G14" i="35"/>
  <c r="G13" i="35" s="1"/>
  <c r="F14" i="35"/>
  <c r="F13" i="35" s="1"/>
  <c r="E14" i="35"/>
  <c r="E13" i="35" s="1"/>
  <c r="D14" i="35"/>
  <c r="D13" i="35" s="1"/>
  <c r="C14" i="35"/>
  <c r="C13" i="35" s="1"/>
  <c r="I8" i="35"/>
  <c r="H8" i="35"/>
  <c r="G8" i="35"/>
  <c r="F8" i="35"/>
  <c r="E8" i="35"/>
  <c r="D8" i="35"/>
  <c r="C8" i="35"/>
  <c r="I47" i="34"/>
  <c r="H47" i="34"/>
  <c r="G47" i="34"/>
  <c r="F47" i="34"/>
  <c r="E47" i="34"/>
  <c r="D47" i="34"/>
  <c r="C47" i="34"/>
  <c r="I40" i="34"/>
  <c r="H40" i="34"/>
  <c r="G40" i="34"/>
  <c r="F40" i="34"/>
  <c r="E40" i="34"/>
  <c r="C40" i="34"/>
  <c r="I32" i="34"/>
  <c r="H32" i="34"/>
  <c r="G32" i="34"/>
  <c r="F32" i="34"/>
  <c r="E32" i="34"/>
  <c r="D32" i="34"/>
  <c r="C32" i="34"/>
  <c r="I27" i="34"/>
  <c r="H27" i="34"/>
  <c r="G27" i="34"/>
  <c r="F27" i="34"/>
  <c r="E27" i="34"/>
  <c r="D27" i="34"/>
  <c r="C27" i="34"/>
  <c r="I23" i="34"/>
  <c r="H23" i="34"/>
  <c r="G23" i="34"/>
  <c r="F23" i="34"/>
  <c r="E23" i="34"/>
  <c r="D23" i="34"/>
  <c r="C23" i="34"/>
  <c r="I12" i="34"/>
  <c r="H12" i="34"/>
  <c r="G12" i="34"/>
  <c r="F12" i="34"/>
  <c r="E12" i="34"/>
  <c r="D12" i="34"/>
  <c r="I6" i="34"/>
  <c r="H6" i="34"/>
  <c r="G6" i="34"/>
  <c r="F6" i="34"/>
  <c r="E6" i="34"/>
  <c r="D6" i="34"/>
  <c r="C6" i="34"/>
  <c r="H107" i="35" l="1"/>
  <c r="F124" i="35"/>
  <c r="H64" i="35"/>
  <c r="H63" i="35" s="1"/>
  <c r="D107" i="35"/>
  <c r="F28" i="35"/>
  <c r="F25" i="35" s="1"/>
  <c r="F7" i="35" s="1"/>
  <c r="G64" i="35"/>
  <c r="G63" i="35" s="1"/>
  <c r="C107" i="35"/>
  <c r="G107" i="35"/>
  <c r="H124" i="35"/>
  <c r="H105" i="35" s="1"/>
  <c r="I64" i="35"/>
  <c r="I63" i="35" s="1"/>
  <c r="E107" i="35"/>
  <c r="I107" i="35"/>
  <c r="E124" i="35"/>
  <c r="I124" i="35"/>
  <c r="G124" i="35"/>
  <c r="C28" i="35"/>
  <c r="C25" i="35" s="1"/>
  <c r="C7" i="35" s="1"/>
  <c r="G28" i="35"/>
  <c r="G25" i="35" s="1"/>
  <c r="G7" i="35" s="1"/>
  <c r="F64" i="35"/>
  <c r="F63" i="35" s="1"/>
  <c r="D28" i="35"/>
  <c r="D25" i="35" s="1"/>
  <c r="D7" i="35" s="1"/>
  <c r="H28" i="35"/>
  <c r="H25" i="35" s="1"/>
  <c r="H7" i="35" s="1"/>
  <c r="C64" i="35"/>
  <c r="C63" i="35" s="1"/>
  <c r="E28" i="35"/>
  <c r="E25" i="35" s="1"/>
  <c r="E7" i="35" s="1"/>
  <c r="I28" i="35"/>
  <c r="I25" i="35" s="1"/>
  <c r="I7" i="35" s="1"/>
  <c r="D22" i="34"/>
  <c r="D31" i="34" s="1"/>
  <c r="I50" i="35"/>
  <c r="D124" i="35"/>
  <c r="F50" i="35"/>
  <c r="F43" i="35" s="1"/>
  <c r="D64" i="35"/>
  <c r="D63" i="35" s="1"/>
  <c r="E50" i="35"/>
  <c r="D50" i="35"/>
  <c r="C50" i="35"/>
  <c r="G50" i="35"/>
  <c r="I43" i="35"/>
  <c r="H50" i="35"/>
  <c r="H43" i="35" s="1"/>
  <c r="E64" i="35"/>
  <c r="E63" i="35" s="1"/>
  <c r="C124" i="35"/>
  <c r="F105" i="35"/>
  <c r="F22" i="34"/>
  <c r="H22" i="34"/>
  <c r="C22" i="34"/>
  <c r="E22" i="34"/>
  <c r="G22" i="34"/>
  <c r="I22" i="34"/>
  <c r="D105" i="35" l="1"/>
  <c r="C43" i="35"/>
  <c r="G105" i="35"/>
  <c r="E105" i="35"/>
  <c r="I105" i="35"/>
  <c r="G43" i="35"/>
  <c r="G81" i="35" s="1"/>
  <c r="C105" i="35"/>
  <c r="D43" i="35"/>
  <c r="D81" i="35" s="1"/>
  <c r="F81" i="35"/>
  <c r="H81" i="35"/>
  <c r="E43" i="35"/>
  <c r="E81" i="35" s="1"/>
  <c r="I81" i="35"/>
  <c r="C81" i="35"/>
  <c r="G31" i="34"/>
  <c r="G46" i="34" s="1"/>
  <c r="G50" i="34" s="1"/>
  <c r="G53" i="34" s="1"/>
  <c r="G101" i="35" s="1"/>
  <c r="C31" i="34"/>
  <c r="C46" i="34" s="1"/>
  <c r="C50" i="34" s="1"/>
  <c r="C53" i="34" s="1"/>
  <c r="C101" i="35" s="1"/>
  <c r="D99" i="35" s="1"/>
  <c r="H31" i="34"/>
  <c r="H46" i="34" s="1"/>
  <c r="H50" i="34" s="1"/>
  <c r="H53" i="34" s="1"/>
  <c r="H101" i="35" s="1"/>
  <c r="D46" i="34"/>
  <c r="D50" i="34" s="1"/>
  <c r="D53" i="34" s="1"/>
  <c r="D101" i="35" s="1"/>
  <c r="I31" i="34"/>
  <c r="I46" i="34" s="1"/>
  <c r="I50" i="34" s="1"/>
  <c r="I53" i="34" s="1"/>
  <c r="I101" i="35" s="1"/>
  <c r="E31" i="34"/>
  <c r="E46" i="34" s="1"/>
  <c r="E50" i="34" s="1"/>
  <c r="E53" i="34" s="1"/>
  <c r="E101" i="35" s="1"/>
  <c r="F31" i="34"/>
  <c r="F46" i="34" s="1"/>
  <c r="F50" i="34" s="1"/>
  <c r="F53" i="34" s="1"/>
  <c r="F101" i="35" s="1"/>
  <c r="E99" i="35" l="1"/>
  <c r="F99" i="35" s="1"/>
  <c r="G99" i="35" s="1"/>
  <c r="H99" i="35" s="1"/>
  <c r="I99" i="35"/>
  <c r="D89" i="35"/>
  <c r="D149" i="35" s="1"/>
  <c r="D82" i="35" s="1"/>
  <c r="D152" i="35" s="1"/>
  <c r="C89" i="35"/>
  <c r="C149" i="35" s="1"/>
  <c r="C82" i="35" s="1"/>
  <c r="C152" i="35" s="1"/>
  <c r="E89" i="35" l="1"/>
  <c r="E149" i="35" s="1"/>
  <c r="E82" i="35" s="1"/>
  <c r="E152" i="35" s="1"/>
  <c r="I89" i="35"/>
  <c r="I149" i="35" s="1"/>
  <c r="I82" i="35" s="1"/>
  <c r="I152" i="35" s="1"/>
  <c r="H89" i="35"/>
  <c r="H149" i="35" s="1"/>
  <c r="H82" i="35" s="1"/>
  <c r="H152" i="35" s="1"/>
  <c r="G89" i="35"/>
  <c r="G149" i="35" s="1"/>
  <c r="G82" i="35" s="1"/>
  <c r="G152" i="35" s="1"/>
  <c r="F89" i="35"/>
  <c r="F149" i="35" s="1"/>
  <c r="F82" i="35" s="1"/>
  <c r="F152" i="35" s="1"/>
</calcChain>
</file>

<file path=xl/sharedStrings.xml><?xml version="1.0" encoding="utf-8"?>
<sst xmlns="http://schemas.openxmlformats.org/spreadsheetml/2006/main" count="290" uniqueCount="242">
  <si>
    <t>Poz.</t>
  </si>
  <si>
    <t>Wyszczególnienie</t>
  </si>
  <si>
    <t>ubiegły</t>
  </si>
  <si>
    <t>bieżący</t>
  </si>
  <si>
    <t>A.</t>
  </si>
  <si>
    <t>I.</t>
  </si>
  <si>
    <t>II.</t>
  </si>
  <si>
    <t>III.</t>
  </si>
  <si>
    <t>B.</t>
  </si>
  <si>
    <t>IV.</t>
  </si>
  <si>
    <t>V.</t>
  </si>
  <si>
    <t>VI.</t>
  </si>
  <si>
    <t>VII.</t>
  </si>
  <si>
    <t>Amortyzacja</t>
  </si>
  <si>
    <t>VIII.</t>
  </si>
  <si>
    <t>POZOSTAŁE  PRZYCHODY  OPERACYJNE</t>
  </si>
  <si>
    <t>Dotacje</t>
  </si>
  <si>
    <t>POZOSTAŁE KOSZTY OPERACYJNE</t>
  </si>
  <si>
    <t>ZYSK  /  STRATA  NA DZIAŁALNIŚCI  OPERACYJNEJ  (C+D-E)</t>
  </si>
  <si>
    <t>PRZYCHODY   FINANSOWE</t>
  </si>
  <si>
    <t>Odsetki uzyskane</t>
  </si>
  <si>
    <t>KOSZTY  FINANSOWE</t>
  </si>
  <si>
    <t>ZYSK  /  STRATA  BRUTTO NA DZIAŁALNOŚCI  GOSPODARCZEJ  (F+G-H)</t>
  </si>
  <si>
    <t xml:space="preserve">                                   </t>
  </si>
  <si>
    <t>w tym: - od jednostek powiązanych</t>
  </si>
  <si>
    <t>Zysk ze zbycia niefinansowych aktywów trwałych</t>
  </si>
  <si>
    <t>Inne przychody operacyjne</t>
  </si>
  <si>
    <t>Strata ze zbycia niefinansowych aktywów trwałych</t>
  </si>
  <si>
    <t>Aktualizacja wartości aktywów niefinansowych</t>
  </si>
  <si>
    <t>Inne koszty operacyjne</t>
  </si>
  <si>
    <t>Dywidendy i udziały w zyskach</t>
  </si>
  <si>
    <t>Zysk ze zbycia inwestycji</t>
  </si>
  <si>
    <t>Aktualizacja Wartości inwestycji</t>
  </si>
  <si>
    <t>Inne</t>
  </si>
  <si>
    <t>Odsetki</t>
  </si>
  <si>
    <t>w tym: dla jednostek powiązanych</t>
  </si>
  <si>
    <t>Strata ze zbycia inwestycji</t>
  </si>
  <si>
    <t>Aktualizacja wartości inwestycji</t>
  </si>
  <si>
    <t>WYNIKI ZDARZEŃ NADZWYCZAJNYCH ( J.I. - J.II. )</t>
  </si>
  <si>
    <t>Zyski nadzwyczajne</t>
  </si>
  <si>
    <t>Straty nadzwyczajne</t>
  </si>
  <si>
    <t>ZYSK (STRATA) BRUTTU (I +- J)</t>
  </si>
  <si>
    <t>PODATEK DOCHODOWY</t>
  </si>
  <si>
    <t>POZOSTAŁE OBOWIĄZKOWE ZMNIEJSZENIA ZYSKU (ZWIĘKSZENIA STRATY)</t>
  </si>
  <si>
    <t>S U M A     P A S Y W Ó W</t>
  </si>
  <si>
    <t>S U M A     A K T Y W Ó W</t>
  </si>
  <si>
    <t xml:space="preserve">Krótkoterminowe rozliczenia międzyokresowe </t>
  </si>
  <si>
    <t>2. Inne inwestycje krótkoterminowe</t>
  </si>
  <si>
    <t xml:space="preserve">    inne aktywa pieniężne</t>
  </si>
  <si>
    <t xml:space="preserve">    inne środki pieniężne (lokaty bankowe)</t>
  </si>
  <si>
    <t xml:space="preserve">    środki pieniężne w kasie i na rachunkach</t>
  </si>
  <si>
    <t>c) środki pieniężne i inne aktywa pieniężne</t>
  </si>
  <si>
    <t xml:space="preserve">     inne krótkoterminowe aktywa finansowe</t>
  </si>
  <si>
    <t xml:space="preserve">     udzielone pożyczki </t>
  </si>
  <si>
    <t xml:space="preserve">     inne papiery wartościowe</t>
  </si>
  <si>
    <t xml:space="preserve">     udziały lub akcje </t>
  </si>
  <si>
    <t>b) w pozostałych jednostkach</t>
  </si>
  <si>
    <t xml:space="preserve">     - krótkoterminowe</t>
  </si>
  <si>
    <t xml:space="preserve">    -  długoterminowe</t>
  </si>
  <si>
    <t>2. Inne rozliczenia międzyokresowe</t>
  </si>
  <si>
    <t>a) w jednostkach powiązanych</t>
  </si>
  <si>
    <t>1. Ujemna wartość firmy</t>
  </si>
  <si>
    <t>1. Krótkoterminowe aktywa finansowe</t>
  </si>
  <si>
    <t>Rozliczenia międzyokresowe</t>
  </si>
  <si>
    <t>Inwestycje krótkoterminowe</t>
  </si>
  <si>
    <t>3. Fundusze specjalne</t>
  </si>
  <si>
    <t>d)  dochodzone na drodze sądowej</t>
  </si>
  <si>
    <t>i) inne zobowiązania</t>
  </si>
  <si>
    <t xml:space="preserve">c)  inne </t>
  </si>
  <si>
    <t>h) zobowiązania z tytułu wynagrodzeń</t>
  </si>
  <si>
    <t>b)  z tyt.podatków, dotacji, ceł, ubezpieczeń społecznych,zdrowotnych oraz innych świadczeń</t>
  </si>
  <si>
    <t>g)z tyt.podatków,ceł,ubezp.i in. świadczeń</t>
  </si>
  <si>
    <t xml:space="preserve">     - powyżej 12 miesięcy</t>
  </si>
  <si>
    <t>f) zobowiązania wekslowe</t>
  </si>
  <si>
    <t xml:space="preserve">     - do 12 miesięcy</t>
  </si>
  <si>
    <t>e) zaliczki otrzymane na dostawy</t>
  </si>
  <si>
    <t>a)  z tytułu dostaw i usług, o okresie spłaty:</t>
  </si>
  <si>
    <t xml:space="preserve">    - powyżej 12 miesięcy</t>
  </si>
  <si>
    <t>2. Należności od pozostałych jednostek</t>
  </si>
  <si>
    <t xml:space="preserve">    - do 12 miesięcy</t>
  </si>
  <si>
    <t>b) inne</t>
  </si>
  <si>
    <t>d)z tyt.dostaw i usług,o okresie wymagaln.:</t>
  </si>
  <si>
    <t>c) inne zobowiązania finansowe</t>
  </si>
  <si>
    <t>b)z tyt.emisji dłużn. papierów wartościow.</t>
  </si>
  <si>
    <t>a) kredyty i pożyczki</t>
  </si>
  <si>
    <t>1. Należności od jednostek powiązanych</t>
  </si>
  <si>
    <t>2. Wobec pozostałych jednostek</t>
  </si>
  <si>
    <t>Należności krótkoterminowe</t>
  </si>
  <si>
    <t>5. Zaliczki na  dostawy</t>
  </si>
  <si>
    <t>4. Towary</t>
  </si>
  <si>
    <t>3. Produkty gotowe</t>
  </si>
  <si>
    <t>a)z tyt.dostaw i usług,o okresie wymagaln.:</t>
  </si>
  <si>
    <t>2. Półprodukty i produkty w toku</t>
  </si>
  <si>
    <t>1. Wobec jednostek powiązanych</t>
  </si>
  <si>
    <t>1. Materiały</t>
  </si>
  <si>
    <t>Zapasy</t>
  </si>
  <si>
    <t xml:space="preserve">Zobowiązania krótkoterminowe </t>
  </si>
  <si>
    <t>AKTYWA OBROTOWE</t>
  </si>
  <si>
    <t>d) inne</t>
  </si>
  <si>
    <t>1. Aktywa z tyt.odroczonego podatku dochod.</t>
  </si>
  <si>
    <t>b)  z tytułu emisji dłużn. papierów wartośc.</t>
  </si>
  <si>
    <t>Długoterminowe rozliczenia międzyokresowe</t>
  </si>
  <si>
    <t>4. Inne inwestycje długoterminowe</t>
  </si>
  <si>
    <t xml:space="preserve">       inne długoterminowe aktywa finansowe</t>
  </si>
  <si>
    <t xml:space="preserve">       udzielone pożyczki </t>
  </si>
  <si>
    <t xml:space="preserve">       inne papiery wartościowe</t>
  </si>
  <si>
    <t>Zobowiązania długoterminowe</t>
  </si>
  <si>
    <t xml:space="preserve">       udziały lub akcje</t>
  </si>
  <si>
    <t xml:space="preserve">   -  krótkoterminowe</t>
  </si>
  <si>
    <t xml:space="preserve">  b) w pozostałych jednostkach</t>
  </si>
  <si>
    <t xml:space="preserve">   -  długoterminowe</t>
  </si>
  <si>
    <t>3. Pozostałe rezerwy</t>
  </si>
  <si>
    <t xml:space="preserve">   -  krótkoterminowa</t>
  </si>
  <si>
    <t xml:space="preserve">   -  długoterminowa</t>
  </si>
  <si>
    <t>2. Rezerwa na świadczenia emerytalne i podobne</t>
  </si>
  <si>
    <t xml:space="preserve">  a) w jednostkach powiązanych</t>
  </si>
  <si>
    <t>1. Rezerwy z tytułu odroczonego podatku dochodowego</t>
  </si>
  <si>
    <t>3. Długoterminowe aktywa finansowe</t>
  </si>
  <si>
    <t>2. Wartości niematerialne i prawne</t>
  </si>
  <si>
    <t>Rezerwy na zobowiązania</t>
  </si>
  <si>
    <t>1. Nieruchomości</t>
  </si>
  <si>
    <t>ZOBOWIĄZANIA I REZERWY NA ZOBOWIĄZANIA</t>
  </si>
  <si>
    <t>Inwestycje długoterminowe</t>
  </si>
  <si>
    <t>2. Od pozostałych jednostek</t>
  </si>
  <si>
    <t>Odpisy z zysku netto w ciągu roku /wielkość ujemna/</t>
  </si>
  <si>
    <t>IX.</t>
  </si>
  <si>
    <t>1. Od jednostek powiązanych</t>
  </si>
  <si>
    <t>Należności długoterminowe</t>
  </si>
  <si>
    <t>3. Zaliczki na środki trwałe w budowie</t>
  </si>
  <si>
    <t>2. Środki trwałe w budowie</t>
  </si>
  <si>
    <t>Zysk /Strata/ netto  za rok obrotowy</t>
  </si>
  <si>
    <t>e) inne środki trwałe</t>
  </si>
  <si>
    <t>d) środki transportu</t>
  </si>
  <si>
    <t>Zysk /Strata/ z lat ubiegłych</t>
  </si>
  <si>
    <t>c) urządzenia techniczne i maszyny</t>
  </si>
  <si>
    <t>b) budynki, lokale, obiekty</t>
  </si>
  <si>
    <t>Pozostałe kapitały /fundusze/ rezerwowe</t>
  </si>
  <si>
    <t>a) grunty (w tym prawo wieczyst. Użytkow. gruntu)</t>
  </si>
  <si>
    <t>1.Środki trwałe</t>
  </si>
  <si>
    <t xml:space="preserve">Kapitał /fundusz /   z aktualizacji wyceny </t>
  </si>
  <si>
    <t>Rzeczowe aktywa trwałe</t>
  </si>
  <si>
    <t>Kapitał /fundusz/ zapasowy</t>
  </si>
  <si>
    <t>4.  Zaliczki na wartości niematerialne i prawne</t>
  </si>
  <si>
    <t xml:space="preserve">  </t>
  </si>
  <si>
    <t>3.  Inne wartości niematerialne i prawne</t>
  </si>
  <si>
    <t>Udziały (akcje) własne /wielkość ujemna/</t>
  </si>
  <si>
    <t>2.  Wartość firmy</t>
  </si>
  <si>
    <t>Należne  wpłaty na kapitał podstawowy /wielkość ujemna/</t>
  </si>
  <si>
    <t>1.  Koszty zakończonych  prac rozwojowych</t>
  </si>
  <si>
    <t>Kapitał / fundusz / podstawowy</t>
  </si>
  <si>
    <t>Wartości niematerialne i prawne</t>
  </si>
  <si>
    <t>KAPITAŁ /FUNDUSZ/ WŁASNY</t>
  </si>
  <si>
    <t>A</t>
  </si>
  <si>
    <t>AKTYWA TRWAŁE</t>
  </si>
  <si>
    <t>Suma  złotych  za  okres</t>
  </si>
  <si>
    <t>P A S Y W A</t>
  </si>
  <si>
    <t>AKTYWA</t>
  </si>
  <si>
    <t xml:space="preserve">             na dzień </t>
  </si>
  <si>
    <t>I</t>
  </si>
  <si>
    <t>raty leasingu operacyjnego</t>
  </si>
  <si>
    <t>raty kapitałowe leasingu finansowego</t>
  </si>
  <si>
    <t>zobowiązania pozabilansowe</t>
  </si>
  <si>
    <t>B</t>
  </si>
  <si>
    <t>C</t>
  </si>
  <si>
    <t>D</t>
  </si>
  <si>
    <t>E</t>
  </si>
  <si>
    <t>zapadłe raty kapitałowe kredytów  w okresie</t>
  </si>
  <si>
    <t>N</t>
  </si>
  <si>
    <t>okres ubiegły</t>
  </si>
  <si>
    <t>okres bieżący</t>
  </si>
  <si>
    <t>Korekty i uzupełnienia</t>
  </si>
  <si>
    <t>na dzień</t>
  </si>
  <si>
    <t>Różnica A - P</t>
  </si>
  <si>
    <t>PRZYCHODY NETTO  ZE SPRZEDAŻY  I ZRÓWNANE  Z  NIMI</t>
  </si>
  <si>
    <t>Przychody netto ze sprzedaży produktów</t>
  </si>
  <si>
    <t xml:space="preserve">Zmiana stanu produktów </t>
  </si>
  <si>
    <t>Koszty wytworzenia świadczeń na własne potrzeby jednostki</t>
  </si>
  <si>
    <t>Przychody netto ze sprzedaży towarów i materiałów</t>
  </si>
  <si>
    <t>KOSZTY DZIAŁALNOŚCI OPERACYJNEJ</t>
  </si>
  <si>
    <t>Zużycie materiałów i energii</t>
  </si>
  <si>
    <t>Usługi obce</t>
  </si>
  <si>
    <t>Podatki i opłaty</t>
  </si>
  <si>
    <t>w tym: podatek akcyzowy</t>
  </si>
  <si>
    <t>Wynagrodzenia</t>
  </si>
  <si>
    <t>Ubezpieczenia społeczne i inne świadczenia</t>
  </si>
  <si>
    <t>Pozostałe koszty rodzajowe</t>
  </si>
  <si>
    <t>Wartość sprzedanych towarów i materiałów</t>
  </si>
  <si>
    <t>ZYSK  /  STRATA  ZE SPRZEDAŻY  ( A - B )</t>
  </si>
  <si>
    <t>ZYSK  ( STRATA )  NETTO   (K-L-M)</t>
  </si>
  <si>
    <t xml:space="preserve">                                                              RACHUNEK   ZYSKÓW  I  STRAT                      wariant porównawczy</t>
  </si>
  <si>
    <t>F</t>
  </si>
  <si>
    <t>G</t>
  </si>
  <si>
    <t>H</t>
  </si>
  <si>
    <t>J</t>
  </si>
  <si>
    <t>K</t>
  </si>
  <si>
    <t>L</t>
  </si>
  <si>
    <t>M</t>
  </si>
  <si>
    <t>prognoza 1</t>
  </si>
  <si>
    <t>prognoza 2</t>
  </si>
  <si>
    <t>prognoza 3</t>
  </si>
  <si>
    <t>prognoza 4</t>
  </si>
  <si>
    <t>prognoza 5</t>
  </si>
  <si>
    <t>01.01.-31.12.2020</t>
  </si>
  <si>
    <t>01.01.-31.12.2021</t>
  </si>
  <si>
    <t>proszę wpisać nazwę firmy</t>
  </si>
  <si>
    <t>01.01.-31.12.2022</t>
  </si>
  <si>
    <t xml:space="preserve">       B    I    L    A   N    S         firmy </t>
  </si>
  <si>
    <t xml:space="preserve">                                         za okres … miesięcy (proszę wstawić ilość miesięcy  od 1 do 12)</t>
  </si>
  <si>
    <t>01.01.-31.12.2023</t>
  </si>
  <si>
    <t>Kwota pożyczki</t>
  </si>
  <si>
    <t>Wpisz kwotę pożyczki</t>
  </si>
  <si>
    <t>Okres finansowania w miesiącach</t>
  </si>
  <si>
    <t>Wpisz okres finansowania w miesiącach</t>
  </si>
  <si>
    <t xml:space="preserve">Oprocentowanie </t>
  </si>
  <si>
    <t>Ustal oprocentowanie pożyczki</t>
  </si>
  <si>
    <t>Prowizja przygotowawcza</t>
  </si>
  <si>
    <t>data udostępnienia pożyczki</t>
  </si>
  <si>
    <t>Karencja na spłate kapitału w miesiącach</t>
  </si>
  <si>
    <t>Wpisz okres karencji w miesiącach (0-6)</t>
  </si>
  <si>
    <t>Formuły pomocnicze</t>
  </si>
  <si>
    <t>l.p.</t>
  </si>
  <si>
    <t>Data końca okresu</t>
  </si>
  <si>
    <t xml:space="preserve">Rata kapitału pożyczki        </t>
  </si>
  <si>
    <t>Rata odsetkowa</t>
  </si>
  <si>
    <t>Rata do zapłaty (odsetki+kapitał)</t>
  </si>
  <si>
    <t xml:space="preserve">Kwota pożyczki pozostała do spłaty </t>
  </si>
  <si>
    <t>odsetki do zapłaty narastająco</t>
  </si>
  <si>
    <t>spłaty rat kred narastająco</t>
  </si>
  <si>
    <t>oprocentowanie</t>
  </si>
  <si>
    <t>liczba okresów</t>
  </si>
  <si>
    <t>data</t>
  </si>
  <si>
    <t>rata kapitałowa</t>
  </si>
  <si>
    <t xml:space="preserve">rata kap </t>
  </si>
  <si>
    <t>częstotliwość płatności</t>
  </si>
  <si>
    <t>wstawić     " 1 "     w odpowidnie pole</t>
  </si>
  <si>
    <t xml:space="preserve">miesięcznie </t>
  </si>
  <si>
    <t>kwartalnie</t>
  </si>
  <si>
    <t>rocznie</t>
  </si>
  <si>
    <t>oprocentowanie miesięcznie</t>
  </si>
  <si>
    <t>01.01.-31.12.2024</t>
  </si>
  <si>
    <t>01.01.-31.12.2025</t>
  </si>
  <si>
    <t>01.01.-31.12.2026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</si>
</sst>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_ ;\-#,##0.00\ "/>
    <numFmt numFmtId="166" formatCode="yyyy/mm/dd;@"/>
    <numFmt numFmtId="167" formatCode="_-* #,##0\ [$zł-415]_-;\-* #,##0\ [$zł-415]_-;_-* &quot;-&quot;??\ [$zł-415]_-;_-@_-"/>
  </numFmts>
  <fonts count="30"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3F3F76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C99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9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5" fillId="10" borderId="45" applyNumberFormat="0" applyAlignment="0" applyProtection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42">
    <xf numFmtId="0" fontId="0" fillId="0" borderId="0" xfId="0"/>
    <xf numFmtId="0" fontId="5" fillId="0" borderId="0" xfId="0" applyFont="1" applyAlignment="1">
      <alignment horizontal="center" vertical="top"/>
    </xf>
    <xf numFmtId="2" fontId="5" fillId="0" borderId="0" xfId="0" applyNumberFormat="1" applyFont="1"/>
    <xf numFmtId="0" fontId="5" fillId="0" borderId="0" xfId="0" applyFont="1"/>
    <xf numFmtId="2" fontId="8" fillId="5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5" fillId="5" borderId="4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65" fontId="6" fillId="5" borderId="20" xfId="1" applyNumberFormat="1" applyFont="1" applyFill="1" applyBorder="1" applyAlignment="1" applyProtection="1">
      <alignment vertical="center"/>
    </xf>
    <xf numFmtId="165" fontId="6" fillId="5" borderId="31" xfId="1" applyNumberFormat="1" applyFont="1" applyFill="1" applyBorder="1" applyAlignment="1" applyProtection="1">
      <alignment vertical="center"/>
    </xf>
    <xf numFmtId="165" fontId="6" fillId="0" borderId="3" xfId="1" applyNumberFormat="1" applyFont="1" applyBorder="1" applyAlignment="1" applyProtection="1">
      <alignment vertical="center"/>
      <protection locked="0"/>
    </xf>
    <xf numFmtId="165" fontId="6" fillId="0" borderId="22" xfId="1" applyNumberFormat="1" applyFont="1" applyBorder="1" applyAlignment="1" applyProtection="1">
      <alignment vertical="center"/>
      <protection locked="0"/>
    </xf>
    <xf numFmtId="165" fontId="10" fillId="0" borderId="2" xfId="1" applyNumberFormat="1" applyFont="1" applyBorder="1" applyAlignment="1" applyProtection="1">
      <alignment vertical="center"/>
      <protection locked="0"/>
    </xf>
    <xf numFmtId="165" fontId="10" fillId="0" borderId="17" xfId="1" applyNumberFormat="1" applyFont="1" applyBorder="1" applyAlignment="1" applyProtection="1">
      <alignment vertical="center"/>
      <protection locked="0"/>
    </xf>
    <xf numFmtId="165" fontId="6" fillId="5" borderId="2" xfId="1" applyNumberFormat="1" applyFont="1" applyFill="1" applyBorder="1" applyAlignment="1" applyProtection="1">
      <alignment vertical="center"/>
    </xf>
    <xf numFmtId="165" fontId="6" fillId="5" borderId="17" xfId="1" applyNumberFormat="1" applyFont="1" applyFill="1" applyBorder="1" applyAlignment="1" applyProtection="1">
      <alignment vertical="center"/>
    </xf>
    <xf numFmtId="0" fontId="8" fillId="0" borderId="0" xfId="0" applyFont="1"/>
    <xf numFmtId="4" fontId="9" fillId="5" borderId="3" xfId="0" applyNumberFormat="1" applyFont="1" applyFill="1" applyBorder="1" applyAlignment="1">
      <alignment vertical="center" wrapText="1"/>
    </xf>
    <xf numFmtId="4" fontId="9" fillId="5" borderId="22" xfId="0" applyNumberFormat="1" applyFont="1" applyFill="1" applyBorder="1" applyAlignment="1">
      <alignment vertical="center" wrapText="1"/>
    </xf>
    <xf numFmtId="4" fontId="6" fillId="5" borderId="3" xfId="1" applyNumberFormat="1" applyFont="1" applyFill="1" applyBorder="1" applyAlignment="1" applyProtection="1">
      <alignment vertical="center"/>
    </xf>
    <xf numFmtId="4" fontId="6" fillId="5" borderId="22" xfId="1" applyNumberFormat="1" applyFont="1" applyFill="1" applyBorder="1" applyAlignment="1" applyProtection="1">
      <alignment vertical="center"/>
    </xf>
    <xf numFmtId="165" fontId="10" fillId="0" borderId="2" xfId="1" applyNumberFormat="1" applyFont="1" applyFill="1" applyBorder="1" applyAlignment="1" applyProtection="1">
      <alignment vertical="center"/>
      <protection locked="0"/>
    </xf>
    <xf numFmtId="165" fontId="10" fillId="0" borderId="17" xfId="1" applyNumberFormat="1" applyFont="1" applyFill="1" applyBorder="1" applyAlignment="1" applyProtection="1">
      <alignment vertical="center"/>
      <protection locked="0"/>
    </xf>
    <xf numFmtId="4" fontId="6" fillId="5" borderId="2" xfId="1" applyNumberFormat="1" applyFont="1" applyFill="1" applyBorder="1" applyAlignment="1" applyProtection="1">
      <alignment vertical="center"/>
    </xf>
    <xf numFmtId="4" fontId="6" fillId="5" borderId="17" xfId="1" applyNumberFormat="1" applyFont="1" applyFill="1" applyBorder="1" applyAlignment="1" applyProtection="1">
      <alignment vertical="center"/>
    </xf>
    <xf numFmtId="4" fontId="6" fillId="0" borderId="2" xfId="1" applyNumberFormat="1" applyFont="1" applyBorder="1" applyAlignment="1" applyProtection="1">
      <alignment vertical="center"/>
      <protection locked="0"/>
    </xf>
    <xf numFmtId="4" fontId="6" fillId="0" borderId="17" xfId="1" applyNumberFormat="1" applyFont="1" applyBorder="1" applyAlignment="1" applyProtection="1">
      <alignment vertical="center"/>
      <protection locked="0"/>
    </xf>
    <xf numFmtId="165" fontId="10" fillId="0" borderId="10" xfId="1" applyNumberFormat="1" applyFont="1" applyBorder="1" applyAlignment="1" applyProtection="1">
      <alignment vertical="center"/>
      <protection locked="0"/>
    </xf>
    <xf numFmtId="165" fontId="10" fillId="0" borderId="21" xfId="1" applyNumberFormat="1" applyFont="1" applyBorder="1" applyAlignment="1" applyProtection="1">
      <alignment vertical="center"/>
      <protection locked="0"/>
    </xf>
    <xf numFmtId="4" fontId="6" fillId="5" borderId="19" xfId="1" applyNumberFormat="1" applyFont="1" applyFill="1" applyBorder="1" applyAlignment="1" applyProtection="1">
      <alignment vertical="center"/>
    </xf>
    <xf numFmtId="4" fontId="6" fillId="5" borderId="23" xfId="1" applyNumberFormat="1" applyFont="1" applyFill="1" applyBorder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2" fontId="5" fillId="0" borderId="0" xfId="1" applyNumberFormat="1" applyFont="1" applyAlignment="1" applyProtection="1">
      <alignment vertical="center"/>
    </xf>
    <xf numFmtId="164" fontId="5" fillId="0" borderId="0" xfId="1" applyFont="1" applyAlignment="1" applyProtection="1">
      <alignment vertical="center"/>
    </xf>
    <xf numFmtId="0" fontId="5" fillId="8" borderId="0" xfId="0" applyFont="1" applyFill="1" applyAlignment="1">
      <alignment vertical="center"/>
    </xf>
    <xf numFmtId="0" fontId="5" fillId="4" borderId="1" xfId="0" applyFont="1" applyFill="1" applyBorder="1" applyAlignment="1">
      <alignment vertical="center"/>
    </xf>
    <xf numFmtId="4" fontId="6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4" fontId="6" fillId="8" borderId="0" xfId="0" applyNumberFormat="1" applyFont="1" applyFill="1" applyAlignment="1">
      <alignment vertical="center"/>
    </xf>
    <xf numFmtId="4" fontId="5" fillId="0" borderId="1" xfId="0" applyNumberFormat="1" applyFont="1" applyBorder="1" applyAlignment="1" applyProtection="1">
      <alignment vertical="center"/>
      <protection locked="0"/>
    </xf>
    <xf numFmtId="0" fontId="13" fillId="8" borderId="0" xfId="0" applyFont="1" applyFill="1" applyAlignment="1">
      <alignment vertical="top" wrapText="1"/>
    </xf>
    <xf numFmtId="4" fontId="9" fillId="8" borderId="0" xfId="0" applyNumberFormat="1" applyFont="1" applyFill="1" applyAlignment="1">
      <alignment horizontal="right" vertical="top" wrapText="1"/>
    </xf>
    <xf numFmtId="0" fontId="5" fillId="8" borderId="0" xfId="0" applyFont="1" applyFill="1"/>
    <xf numFmtId="0" fontId="14" fillId="3" borderId="0" xfId="0" applyFont="1" applyFill="1" applyAlignment="1">
      <alignment vertical="top" wrapText="1"/>
    </xf>
    <xf numFmtId="4" fontId="15" fillId="3" borderId="0" xfId="0" applyNumberFormat="1" applyFont="1" applyFill="1" applyAlignment="1">
      <alignment horizontal="right" vertical="top" wrapText="1"/>
    </xf>
    <xf numFmtId="4" fontId="9" fillId="3" borderId="0" xfId="0" applyNumberFormat="1" applyFont="1" applyFill="1" applyAlignment="1">
      <alignment horizontal="right" vertical="top" wrapText="1"/>
    </xf>
    <xf numFmtId="4" fontId="10" fillId="3" borderId="0" xfId="1" applyNumberFormat="1" applyFont="1" applyFill="1" applyBorder="1" applyProtection="1"/>
    <xf numFmtId="0" fontId="13" fillId="3" borderId="0" xfId="0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6" borderId="0" xfId="0" applyFont="1" applyFill="1" applyAlignment="1">
      <alignment horizontal="center" vertical="top"/>
    </xf>
    <xf numFmtId="0" fontId="5" fillId="6" borderId="0" xfId="0" applyFont="1" applyFill="1"/>
    <xf numFmtId="2" fontId="5" fillId="6" borderId="0" xfId="0" applyNumberFormat="1" applyFont="1" applyFill="1"/>
    <xf numFmtId="165" fontId="6" fillId="5" borderId="3" xfId="1" applyNumberFormat="1" applyFont="1" applyFill="1" applyBorder="1" applyAlignment="1" applyProtection="1">
      <alignment vertical="center"/>
    </xf>
    <xf numFmtId="0" fontId="5" fillId="5" borderId="2" xfId="0" applyFont="1" applyFill="1" applyBorder="1" applyAlignment="1">
      <alignment horizontal="center" vertical="center"/>
    </xf>
    <xf numFmtId="2" fontId="8" fillId="3" borderId="11" xfId="0" applyNumberFormat="1" applyFont="1" applyFill="1" applyBorder="1" applyAlignment="1" applyProtection="1">
      <alignment horizontal="center" vertical="center"/>
      <protection locked="0"/>
    </xf>
    <xf numFmtId="0" fontId="8" fillId="5" borderId="33" xfId="0" applyFont="1" applyFill="1" applyBorder="1" applyAlignment="1">
      <alignment horizontal="center" vertical="center"/>
    </xf>
    <xf numFmtId="2" fontId="8" fillId="3" borderId="19" xfId="0" applyNumberFormat="1" applyFont="1" applyFill="1" applyBorder="1" applyAlignment="1" applyProtection="1">
      <alignment horizontal="center" vertical="center"/>
      <protection locked="0"/>
    </xf>
    <xf numFmtId="0" fontId="5" fillId="5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 applyProtection="1">
      <alignment horizontal="right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2" xfId="0" quotePrefix="1" applyFont="1" applyFill="1" applyBorder="1" applyAlignment="1">
      <alignment horizontal="left" vertical="center"/>
    </xf>
    <xf numFmtId="4" fontId="6" fillId="5" borderId="2" xfId="2" applyNumberFormat="1" applyFont="1" applyFill="1" applyBorder="1" applyAlignment="1" applyProtection="1">
      <alignment vertical="center"/>
    </xf>
    <xf numFmtId="0" fontId="19" fillId="5" borderId="2" xfId="0" applyFont="1" applyFill="1" applyBorder="1" applyAlignment="1">
      <alignment horizontal="left" vertical="center"/>
    </xf>
    <xf numFmtId="4" fontId="10" fillId="0" borderId="2" xfId="2" applyNumberFormat="1" applyFont="1" applyBorder="1" applyAlignment="1" applyProtection="1">
      <alignment vertical="center"/>
      <protection locked="0"/>
    </xf>
    <xf numFmtId="0" fontId="19" fillId="5" borderId="2" xfId="0" applyFont="1" applyFill="1" applyBorder="1" applyAlignment="1">
      <alignment horizontal="left" vertical="center" wrapText="1"/>
    </xf>
    <xf numFmtId="0" fontId="11" fillId="5" borderId="2" xfId="0" applyFont="1" applyFill="1" applyBorder="1" applyAlignment="1">
      <alignment horizontal="left" vertical="center"/>
    </xf>
    <xf numFmtId="0" fontId="19" fillId="5" borderId="2" xfId="0" applyFont="1" applyFill="1" applyBorder="1" applyAlignment="1">
      <alignment vertical="center"/>
    </xf>
    <xf numFmtId="4" fontId="10" fillId="5" borderId="2" xfId="2" applyNumberFormat="1" applyFont="1" applyFill="1" applyBorder="1" applyAlignment="1" applyProtection="1">
      <alignment vertical="center"/>
    </xf>
    <xf numFmtId="0" fontId="19" fillId="5" borderId="2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vertical="center"/>
    </xf>
    <xf numFmtId="0" fontId="11" fillId="5" borderId="2" xfId="0" applyFont="1" applyFill="1" applyBorder="1" applyAlignment="1">
      <alignment vertical="center" wrapText="1"/>
    </xf>
    <xf numFmtId="0" fontId="19" fillId="5" borderId="4" xfId="0" applyFont="1" applyFill="1" applyBorder="1" applyAlignment="1">
      <alignment vertical="center"/>
    </xf>
    <xf numFmtId="4" fontId="10" fillId="0" borderId="4" xfId="2" applyNumberFormat="1" applyFont="1" applyBorder="1" applyAlignment="1" applyProtection="1">
      <alignment vertical="center"/>
      <protection locked="0"/>
    </xf>
    <xf numFmtId="4" fontId="6" fillId="5" borderId="5" xfId="2" applyNumberFormat="1" applyFont="1" applyFill="1" applyBorder="1" applyAlignment="1" applyProtection="1">
      <alignment vertical="center"/>
    </xf>
    <xf numFmtId="4" fontId="6" fillId="5" borderId="20" xfId="2" applyNumberFormat="1" applyFont="1" applyFill="1" applyBorder="1" applyAlignment="1" applyProtection="1">
      <alignment vertical="center"/>
    </xf>
    <xf numFmtId="0" fontId="20" fillId="5" borderId="2" xfId="0" applyFont="1" applyFill="1" applyBorder="1" applyAlignment="1">
      <alignment vertical="center" wrapText="1"/>
    </xf>
    <xf numFmtId="4" fontId="6" fillId="0" borderId="2" xfId="2" applyNumberFormat="1" applyFont="1" applyBorder="1" applyAlignment="1" applyProtection="1">
      <alignment vertical="center"/>
      <protection locked="0"/>
    </xf>
    <xf numFmtId="4" fontId="6" fillId="0" borderId="28" xfId="2" applyNumberFormat="1" applyFont="1" applyBorder="1" applyAlignment="1" applyProtection="1">
      <alignment vertical="center"/>
      <protection locked="0"/>
    </xf>
    <xf numFmtId="4" fontId="10" fillId="0" borderId="12" xfId="2" applyNumberFormat="1" applyFont="1" applyBorder="1" applyAlignment="1" applyProtection="1">
      <alignment vertical="center"/>
      <protection locked="0"/>
    </xf>
    <xf numFmtId="4" fontId="10" fillId="0" borderId="20" xfId="2" applyNumberFormat="1" applyFont="1" applyBorder="1" applyAlignment="1" applyProtection="1">
      <alignment vertical="center"/>
      <protection locked="0"/>
    </xf>
    <xf numFmtId="0" fontId="11" fillId="5" borderId="2" xfId="0" applyFont="1" applyFill="1" applyBorder="1" applyAlignment="1">
      <alignment horizontal="left" vertical="center" wrapText="1"/>
    </xf>
    <xf numFmtId="0" fontId="11" fillId="5" borderId="10" xfId="0" applyFont="1" applyFill="1" applyBorder="1" applyAlignment="1">
      <alignment vertical="center"/>
    </xf>
    <xf numFmtId="0" fontId="11" fillId="5" borderId="10" xfId="0" applyFont="1" applyFill="1" applyBorder="1" applyAlignment="1">
      <alignment vertical="center" wrapText="1"/>
    </xf>
    <xf numFmtId="4" fontId="10" fillId="5" borderId="10" xfId="2" applyNumberFormat="1" applyFont="1" applyFill="1" applyBorder="1" applyAlignment="1" applyProtection="1">
      <alignment vertical="center"/>
    </xf>
    <xf numFmtId="4" fontId="10" fillId="5" borderId="25" xfId="2" applyNumberFormat="1" applyFont="1" applyFill="1" applyBorder="1" applyAlignment="1" applyProtection="1">
      <alignment vertical="center"/>
    </xf>
    <xf numFmtId="0" fontId="11" fillId="5" borderId="3" xfId="0" applyFont="1" applyFill="1" applyBorder="1" applyAlignment="1">
      <alignment vertical="center"/>
    </xf>
    <xf numFmtId="0" fontId="11" fillId="5" borderId="3" xfId="0" applyFont="1" applyFill="1" applyBorder="1" applyAlignment="1">
      <alignment vertical="center" wrapText="1"/>
    </xf>
    <xf numFmtId="4" fontId="10" fillId="5" borderId="3" xfId="2" applyNumberFormat="1" applyFont="1" applyFill="1" applyBorder="1" applyAlignment="1" applyProtection="1">
      <alignment vertical="center"/>
    </xf>
    <xf numFmtId="4" fontId="10" fillId="5" borderId="26" xfId="2" applyNumberFormat="1" applyFont="1" applyFill="1" applyBorder="1" applyAlignment="1" applyProtection="1">
      <alignment vertical="center"/>
    </xf>
    <xf numFmtId="4" fontId="10" fillId="0" borderId="10" xfId="2" applyNumberFormat="1" applyFont="1" applyBorder="1" applyAlignment="1" applyProtection="1">
      <alignment vertical="center"/>
      <protection locked="0"/>
    </xf>
    <xf numFmtId="4" fontId="10" fillId="0" borderId="28" xfId="2" applyNumberFormat="1" applyFont="1" applyBorder="1" applyAlignment="1" applyProtection="1">
      <alignment vertical="center"/>
      <protection locked="0"/>
    </xf>
    <xf numFmtId="0" fontId="11" fillId="5" borderId="19" xfId="0" applyFont="1" applyFill="1" applyBorder="1" applyAlignment="1">
      <alignment vertical="center"/>
    </xf>
    <xf numFmtId="4" fontId="10" fillId="0" borderId="19" xfId="2" applyNumberFormat="1" applyFont="1" applyBorder="1" applyAlignment="1" applyProtection="1">
      <alignment vertical="center"/>
      <protection locked="0"/>
    </xf>
    <xf numFmtId="4" fontId="10" fillId="5" borderId="11" xfId="2" applyNumberFormat="1" applyFont="1" applyFill="1" applyBorder="1" applyAlignment="1" applyProtection="1">
      <alignment vertical="center"/>
    </xf>
    <xf numFmtId="4" fontId="10" fillId="5" borderId="0" xfId="2" applyNumberFormat="1" applyFont="1" applyFill="1" applyBorder="1" applyAlignment="1" applyProtection="1">
      <alignment vertical="center"/>
    </xf>
    <xf numFmtId="4" fontId="10" fillId="5" borderId="27" xfId="2" applyNumberFormat="1" applyFont="1" applyFill="1" applyBorder="1" applyAlignment="1" applyProtection="1">
      <alignment vertical="center"/>
    </xf>
    <xf numFmtId="4" fontId="10" fillId="5" borderId="22" xfId="2" applyNumberFormat="1" applyFont="1" applyFill="1" applyBorder="1" applyAlignment="1" applyProtection="1">
      <alignment vertical="center"/>
    </xf>
    <xf numFmtId="4" fontId="10" fillId="0" borderId="29" xfId="2" applyNumberFormat="1" applyFont="1" applyBorder="1" applyAlignment="1" applyProtection="1">
      <alignment vertical="center"/>
      <protection locked="0"/>
    </xf>
    <xf numFmtId="4" fontId="10" fillId="0" borderId="17" xfId="2" applyNumberFormat="1" applyFont="1" applyBorder="1" applyAlignment="1" applyProtection="1">
      <alignment vertical="center"/>
      <protection locked="0"/>
    </xf>
    <xf numFmtId="0" fontId="5" fillId="5" borderId="3" xfId="0" applyFont="1" applyFill="1" applyBorder="1" applyAlignment="1">
      <alignment horizontal="center" vertical="center"/>
    </xf>
    <xf numFmtId="4" fontId="10" fillId="0" borderId="3" xfId="2" applyNumberFormat="1" applyFont="1" applyBorder="1" applyAlignment="1" applyProtection="1">
      <alignment vertical="center"/>
      <protection locked="0"/>
    </xf>
    <xf numFmtId="4" fontId="10" fillId="0" borderId="27" xfId="2" applyNumberFormat="1" applyFont="1" applyBorder="1" applyAlignment="1" applyProtection="1">
      <alignment vertical="center"/>
      <protection locked="0"/>
    </xf>
    <xf numFmtId="4" fontId="10" fillId="0" borderId="26" xfId="2" applyNumberFormat="1" applyFont="1" applyBorder="1" applyAlignment="1" applyProtection="1">
      <alignment vertical="center"/>
      <protection locked="0"/>
    </xf>
    <xf numFmtId="4" fontId="10" fillId="0" borderId="22" xfId="2" applyNumberFormat="1" applyFont="1" applyBorder="1" applyAlignment="1" applyProtection="1">
      <alignment vertical="center"/>
      <protection locked="0"/>
    </xf>
    <xf numFmtId="4" fontId="10" fillId="5" borderId="29" xfId="2" applyNumberFormat="1" applyFont="1" applyFill="1" applyBorder="1" applyAlignment="1" applyProtection="1">
      <alignment vertical="center"/>
    </xf>
    <xf numFmtId="4" fontId="10" fillId="5" borderId="12" xfId="2" applyNumberFormat="1" applyFont="1" applyFill="1" applyBorder="1" applyAlignment="1" applyProtection="1">
      <alignment vertical="center"/>
    </xf>
    <xf numFmtId="4" fontId="10" fillId="5" borderId="17" xfId="2" applyNumberFormat="1" applyFont="1" applyFill="1" applyBorder="1" applyAlignment="1" applyProtection="1">
      <alignment vertical="center"/>
    </xf>
    <xf numFmtId="4" fontId="10" fillId="5" borderId="4" xfId="2" applyNumberFormat="1" applyFont="1" applyFill="1" applyBorder="1" applyAlignment="1" applyProtection="1">
      <alignment vertical="center"/>
    </xf>
    <xf numFmtId="4" fontId="10" fillId="5" borderId="30" xfId="2" applyNumberFormat="1" applyFont="1" applyFill="1" applyBorder="1" applyAlignment="1" applyProtection="1">
      <alignment vertical="center"/>
    </xf>
    <xf numFmtId="4" fontId="10" fillId="5" borderId="16" xfId="2" applyNumberFormat="1" applyFont="1" applyFill="1" applyBorder="1" applyAlignment="1" applyProtection="1">
      <alignment vertical="center"/>
    </xf>
    <xf numFmtId="0" fontId="11" fillId="0" borderId="2" xfId="0" applyFont="1" applyBorder="1" applyAlignment="1" applyProtection="1">
      <alignment vertical="center"/>
      <protection locked="0"/>
    </xf>
    <xf numFmtId="0" fontId="11" fillId="0" borderId="29" xfId="0" applyFont="1" applyBorder="1" applyAlignment="1" applyProtection="1">
      <alignment vertical="center"/>
      <protection locked="0"/>
    </xf>
    <xf numFmtId="0" fontId="11" fillId="0" borderId="17" xfId="0" applyFont="1" applyBorder="1" applyAlignment="1" applyProtection="1">
      <alignment vertical="center"/>
      <protection locked="0"/>
    </xf>
    <xf numFmtId="0" fontId="19" fillId="5" borderId="2" xfId="0" applyFont="1" applyFill="1" applyBorder="1" applyAlignment="1">
      <alignment horizontal="center" vertical="center"/>
    </xf>
    <xf numFmtId="4" fontId="6" fillId="5" borderId="29" xfId="2" applyNumberFormat="1" applyFont="1" applyFill="1" applyBorder="1" applyAlignment="1" applyProtection="1">
      <alignment vertical="center"/>
    </xf>
    <xf numFmtId="4" fontId="6" fillId="5" borderId="17" xfId="2" applyNumberFormat="1" applyFont="1" applyFill="1" applyBorder="1" applyAlignment="1" applyProtection="1">
      <alignment vertical="center"/>
    </xf>
    <xf numFmtId="0" fontId="20" fillId="5" borderId="2" xfId="0" applyFont="1" applyFill="1" applyBorder="1" applyAlignment="1">
      <alignment horizontal="center" vertical="center"/>
    </xf>
    <xf numFmtId="4" fontId="10" fillId="0" borderId="24" xfId="2" applyNumberFormat="1" applyFont="1" applyBorder="1" applyAlignment="1" applyProtection="1">
      <alignment vertical="center"/>
      <protection locked="0"/>
    </xf>
    <xf numFmtId="0" fontId="5" fillId="5" borderId="7" xfId="0" applyFont="1" applyFill="1" applyBorder="1" applyAlignment="1">
      <alignment horizontal="center" vertical="center"/>
    </xf>
    <xf numFmtId="165" fontId="6" fillId="5" borderId="22" xfId="1" applyNumberFormat="1" applyFont="1" applyFill="1" applyBorder="1" applyAlignment="1" applyProtection="1">
      <alignment vertical="center"/>
    </xf>
    <xf numFmtId="1" fontId="5" fillId="5" borderId="5" xfId="0" applyNumberFormat="1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5" borderId="40" xfId="0" applyFont="1" applyFill="1" applyBorder="1" applyAlignment="1">
      <alignment horizontal="center" vertical="center"/>
    </xf>
    <xf numFmtId="0" fontId="9" fillId="5" borderId="41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vertical="center"/>
    </xf>
    <xf numFmtId="0" fontId="9" fillId="5" borderId="32" xfId="0" applyFont="1" applyFill="1" applyBorder="1" applyAlignment="1">
      <alignment horizontal="center" vertical="center" wrapText="1"/>
    </xf>
    <xf numFmtId="0" fontId="5" fillId="5" borderId="29" xfId="0" applyFont="1" applyFill="1" applyBorder="1" applyAlignment="1">
      <alignment vertical="center"/>
    </xf>
    <xf numFmtId="0" fontId="7" fillId="5" borderId="29" xfId="0" applyFont="1" applyFill="1" applyBorder="1" applyAlignment="1">
      <alignment vertical="center"/>
    </xf>
    <xf numFmtId="0" fontId="6" fillId="5" borderId="32" xfId="0" quotePrefix="1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7" fillId="5" borderId="29" xfId="0" quotePrefix="1" applyFont="1" applyFill="1" applyBorder="1" applyAlignment="1">
      <alignment horizontal="left" vertical="center"/>
    </xf>
    <xf numFmtId="0" fontId="5" fillId="5" borderId="29" xfId="0" applyFont="1" applyFill="1" applyBorder="1" applyAlignment="1">
      <alignment horizontal="left" vertical="center"/>
    </xf>
    <xf numFmtId="0" fontId="5" fillId="5" borderId="29" xfId="0" applyFont="1" applyFill="1" applyBorder="1" applyAlignment="1">
      <alignment horizontal="left" vertical="center" wrapText="1"/>
    </xf>
    <xf numFmtId="0" fontId="7" fillId="5" borderId="29" xfId="0" quotePrefix="1" applyFont="1" applyFill="1" applyBorder="1" applyAlignment="1">
      <alignment horizontal="left" vertical="center" wrapText="1"/>
    </xf>
    <xf numFmtId="0" fontId="8" fillId="5" borderId="29" xfId="0" quotePrefix="1" applyFont="1" applyFill="1" applyBorder="1" applyAlignment="1">
      <alignment horizontal="left" vertical="center"/>
    </xf>
    <xf numFmtId="0" fontId="11" fillId="5" borderId="9" xfId="0" applyFont="1" applyFill="1" applyBorder="1" applyAlignment="1">
      <alignment vertical="center"/>
    </xf>
    <xf numFmtId="0" fontId="6" fillId="5" borderId="3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vertical="center"/>
    </xf>
    <xf numFmtId="0" fontId="17" fillId="9" borderId="22" xfId="0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2" xfId="0" applyFont="1" applyBorder="1" applyAlignment="1" applyProtection="1">
      <alignment vertical="center"/>
      <protection locked="0"/>
    </xf>
    <xf numFmtId="0" fontId="5" fillId="5" borderId="0" xfId="0" applyFont="1" applyFill="1" applyAlignment="1">
      <alignment vertical="center"/>
    </xf>
    <xf numFmtId="0" fontId="6" fillId="5" borderId="14" xfId="0" applyFont="1" applyFill="1" applyBorder="1" applyAlignment="1">
      <alignment horizontal="right" vertical="center"/>
    </xf>
    <xf numFmtId="4" fontId="21" fillId="0" borderId="14" xfId="0" applyNumberFormat="1" applyFont="1" applyBorder="1" applyAlignment="1">
      <alignment vertical="center"/>
    </xf>
    <xf numFmtId="0" fontId="7" fillId="5" borderId="5" xfId="0" applyFont="1" applyFill="1" applyBorder="1" applyAlignment="1">
      <alignment horizontal="left" vertical="center"/>
    </xf>
    <xf numFmtId="0" fontId="5" fillId="0" borderId="14" xfId="0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164" fontId="5" fillId="8" borderId="0" xfId="2" applyFont="1" applyFill="1" applyAlignment="1" applyProtection="1">
      <alignment vertical="center"/>
    </xf>
    <xf numFmtId="0" fontId="6" fillId="3" borderId="1" xfId="0" applyFont="1" applyFill="1" applyBorder="1" applyAlignment="1">
      <alignment horizontal="right" vertical="center"/>
    </xf>
    <xf numFmtId="4" fontId="22" fillId="3" borderId="1" xfId="0" applyNumberFormat="1" applyFont="1" applyFill="1" applyBorder="1" applyAlignment="1">
      <alignment vertical="center"/>
    </xf>
    <xf numFmtId="164" fontId="5" fillId="0" borderId="0" xfId="2" applyFont="1" applyAlignment="1" applyProtection="1">
      <alignment vertical="center"/>
    </xf>
    <xf numFmtId="166" fontId="11" fillId="5" borderId="20" xfId="0" applyNumberFormat="1" applyFont="1" applyFill="1" applyBorder="1" applyAlignment="1" applyProtection="1">
      <alignment horizontal="center" vertical="center"/>
      <protection locked="0"/>
    </xf>
    <xf numFmtId="0" fontId="5" fillId="5" borderId="28" xfId="0" applyFont="1" applyFill="1" applyBorder="1" applyAlignment="1">
      <alignment vertical="center"/>
    </xf>
    <xf numFmtId="0" fontId="11" fillId="5" borderId="2" xfId="0" quotePrefix="1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vertical="center"/>
    </xf>
    <xf numFmtId="0" fontId="19" fillId="5" borderId="3" xfId="0" applyFont="1" applyFill="1" applyBorder="1" applyAlignment="1">
      <alignment vertical="center" wrapText="1"/>
    </xf>
    <xf numFmtId="0" fontId="19" fillId="5" borderId="4" xfId="0" applyFont="1" applyFill="1" applyBorder="1" applyAlignment="1">
      <alignment vertical="center" wrapText="1"/>
    </xf>
    <xf numFmtId="0" fontId="5" fillId="5" borderId="10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 wrapText="1"/>
    </xf>
    <xf numFmtId="0" fontId="19" fillId="5" borderId="3" xfId="0" applyFont="1" applyFill="1" applyBorder="1" applyAlignment="1">
      <alignment vertical="center"/>
    </xf>
    <xf numFmtId="0" fontId="5" fillId="5" borderId="28" xfId="0" applyFont="1" applyFill="1" applyBorder="1" applyAlignment="1">
      <alignment horizontal="center" vertical="center"/>
    </xf>
    <xf numFmtId="0" fontId="19" fillId="5" borderId="28" xfId="0" applyFont="1" applyFill="1" applyBorder="1" applyAlignment="1">
      <alignment vertical="center" wrapText="1"/>
    </xf>
    <xf numFmtId="166" fontId="11" fillId="0" borderId="15" xfId="0" applyNumberFormat="1" applyFont="1" applyBorder="1" applyAlignment="1" applyProtection="1">
      <alignment horizontal="center" vertical="center"/>
      <protection locked="0"/>
    </xf>
    <xf numFmtId="166" fontId="11" fillId="5" borderId="15" xfId="0" applyNumberFormat="1" applyFont="1" applyFill="1" applyBorder="1" applyAlignment="1" applyProtection="1">
      <alignment horizontal="center" vertical="center"/>
      <protection locked="0"/>
    </xf>
    <xf numFmtId="0" fontId="23" fillId="9" borderId="13" xfId="0" applyFont="1" applyFill="1" applyBorder="1" applyAlignment="1">
      <alignment horizontal="center" vertical="center"/>
    </xf>
    <xf numFmtId="0" fontId="24" fillId="9" borderId="17" xfId="0" applyFont="1" applyFill="1" applyBorder="1" applyAlignment="1">
      <alignment horizontal="left" vertical="center"/>
    </xf>
    <xf numFmtId="2" fontId="23" fillId="9" borderId="17" xfId="0" applyNumberFormat="1" applyFont="1" applyFill="1" applyBorder="1" applyAlignment="1">
      <alignment vertical="center"/>
    </xf>
    <xf numFmtId="0" fontId="23" fillId="9" borderId="17" xfId="0" applyFont="1" applyFill="1" applyBorder="1" applyAlignment="1">
      <alignment vertical="center"/>
    </xf>
    <xf numFmtId="0" fontId="8" fillId="2" borderId="15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26" fillId="11" borderId="0" xfId="7" applyFont="1" applyFill="1"/>
    <xf numFmtId="0" fontId="26" fillId="11" borderId="0" xfId="7" applyFont="1" applyFill="1" applyAlignment="1">
      <alignment horizontal="center"/>
    </xf>
    <xf numFmtId="0" fontId="26" fillId="0" borderId="0" xfId="7" applyFont="1"/>
    <xf numFmtId="167" fontId="27" fillId="10" borderId="45" xfId="6" applyNumberFormat="1" applyFont="1" applyAlignment="1" applyProtection="1">
      <alignment vertical="center"/>
      <protection locked="0"/>
    </xf>
    <xf numFmtId="0" fontId="26" fillId="0" borderId="0" xfId="7" quotePrefix="1" applyFont="1"/>
    <xf numFmtId="0" fontId="28" fillId="0" borderId="0" xfId="7" applyFont="1"/>
    <xf numFmtId="0" fontId="26" fillId="12" borderId="16" xfId="7" applyFont="1" applyFill="1" applyBorder="1" applyAlignment="1" applyProtection="1">
      <alignment vertical="center" wrapText="1"/>
      <protection hidden="1"/>
    </xf>
    <xf numFmtId="0" fontId="26" fillId="12" borderId="17" xfId="7" applyFont="1" applyFill="1" applyBorder="1" applyAlignment="1" applyProtection="1">
      <alignment vertical="center" wrapText="1"/>
      <protection hidden="1"/>
    </xf>
    <xf numFmtId="0" fontId="27" fillId="10" borderId="45" xfId="6" applyFont="1" applyAlignment="1" applyProtection="1">
      <alignment horizontal="center"/>
      <protection locked="0"/>
    </xf>
    <xf numFmtId="0" fontId="26" fillId="12" borderId="16" xfId="7" applyFont="1" applyFill="1" applyBorder="1" applyAlignment="1" applyProtection="1">
      <alignment vertical="center"/>
      <protection hidden="1"/>
    </xf>
    <xf numFmtId="0" fontId="26" fillId="12" borderId="17" xfId="7" applyFont="1" applyFill="1" applyBorder="1" applyAlignment="1" applyProtection="1">
      <alignment vertical="center"/>
      <protection hidden="1"/>
    </xf>
    <xf numFmtId="10" fontId="27" fillId="10" borderId="45" xfId="6" applyNumberFormat="1" applyFont="1" applyAlignment="1" applyProtection="1">
      <alignment horizontal="center" vertical="center"/>
      <protection locked="0"/>
    </xf>
    <xf numFmtId="9" fontId="29" fillId="12" borderId="1" xfId="7" applyNumberFormat="1" applyFont="1" applyFill="1" applyBorder="1" applyAlignment="1" applyProtection="1">
      <alignment horizontal="center" vertical="center"/>
      <protection locked="0"/>
    </xf>
    <xf numFmtId="10" fontId="26" fillId="0" borderId="0" xfId="8" applyNumberFormat="1" applyFont="1"/>
    <xf numFmtId="14" fontId="26" fillId="12" borderId="1" xfId="7" applyNumberFormat="1" applyFont="1" applyFill="1" applyBorder="1" applyAlignment="1" applyProtection="1">
      <alignment horizontal="center" vertical="center"/>
      <protection locked="0"/>
    </xf>
    <xf numFmtId="0" fontId="27" fillId="10" borderId="45" xfId="6" applyFont="1" applyAlignment="1" applyProtection="1">
      <alignment horizontal="center" vertical="center" wrapText="1"/>
      <protection locked="0"/>
    </xf>
    <xf numFmtId="10" fontId="28" fillId="0" borderId="0" xfId="8" applyNumberFormat="1" applyFont="1"/>
    <xf numFmtId="0" fontId="26" fillId="11" borderId="0" xfId="7" applyFont="1" applyFill="1" applyProtection="1">
      <protection hidden="1"/>
    </xf>
    <xf numFmtId="0" fontId="29" fillId="12" borderId="1" xfId="7" applyFont="1" applyFill="1" applyBorder="1" applyAlignment="1" applyProtection="1">
      <alignment horizontal="center" vertical="center" wrapText="1"/>
      <protection hidden="1"/>
    </xf>
    <xf numFmtId="0" fontId="26" fillId="0" borderId="0" xfId="7" applyFont="1" applyProtection="1">
      <protection hidden="1"/>
    </xf>
    <xf numFmtId="0" fontId="26" fillId="11" borderId="1" xfId="7" applyFont="1" applyFill="1" applyBorder="1" applyProtection="1">
      <protection hidden="1"/>
    </xf>
    <xf numFmtId="0" fontId="29" fillId="12" borderId="1" xfId="7" applyFont="1" applyFill="1" applyBorder="1" applyAlignment="1" applyProtection="1">
      <alignment horizontal="center"/>
      <protection hidden="1"/>
    </xf>
    <xf numFmtId="166" fontId="26" fillId="12" borderId="1" xfId="7" applyNumberFormat="1" applyFont="1" applyFill="1" applyBorder="1" applyAlignment="1" applyProtection="1">
      <alignment horizontal="center"/>
      <protection hidden="1"/>
    </xf>
    <xf numFmtId="0" fontId="26" fillId="6" borderId="1" xfId="7" applyFont="1" applyFill="1" applyBorder="1" applyProtection="1">
      <protection hidden="1"/>
    </xf>
    <xf numFmtId="4" fontId="26" fillId="6" borderId="1" xfId="7" applyNumberFormat="1" applyFont="1" applyFill="1" applyBorder="1" applyProtection="1">
      <protection hidden="1"/>
    </xf>
    <xf numFmtId="0" fontId="26" fillId="0" borderId="1" xfId="7" applyFont="1" applyBorder="1" applyAlignment="1" applyProtection="1">
      <alignment horizontal="center" wrapText="1"/>
      <protection hidden="1"/>
    </xf>
    <xf numFmtId="0" fontId="26" fillId="0" borderId="1" xfId="7" applyFont="1" applyBorder="1" applyAlignment="1" applyProtection="1">
      <alignment horizontal="center" vertical="center"/>
      <protection hidden="1"/>
    </xf>
    <xf numFmtId="164" fontId="26" fillId="0" borderId="0" xfId="7" applyNumberFormat="1" applyFont="1"/>
    <xf numFmtId="0" fontId="29" fillId="12" borderId="1" xfId="7" applyFont="1" applyFill="1" applyBorder="1" applyAlignment="1" applyProtection="1">
      <alignment horizontal="center" vertical="center"/>
      <protection hidden="1"/>
    </xf>
    <xf numFmtId="4" fontId="26" fillId="0" borderId="1" xfId="7" applyNumberFormat="1" applyFont="1" applyBorder="1" applyProtection="1">
      <protection hidden="1"/>
    </xf>
    <xf numFmtId="4" fontId="29" fillId="0" borderId="1" xfId="7" applyNumberFormat="1" applyFont="1" applyBorder="1" applyProtection="1">
      <protection hidden="1"/>
    </xf>
    <xf numFmtId="0" fontId="26" fillId="6" borderId="14" xfId="7" applyFont="1" applyFill="1" applyBorder="1" applyProtection="1">
      <protection hidden="1"/>
    </xf>
    <xf numFmtId="0" fontId="26" fillId="13" borderId="14" xfId="7" applyFont="1" applyFill="1" applyBorder="1" applyProtection="1">
      <protection hidden="1"/>
    </xf>
    <xf numFmtId="0" fontId="26" fillId="14" borderId="15" xfId="7" applyFont="1" applyFill="1" applyBorder="1" applyProtection="1">
      <protection hidden="1"/>
    </xf>
    <xf numFmtId="0" fontId="26" fillId="13" borderId="1" xfId="7" applyFont="1" applyFill="1" applyBorder="1" applyProtection="1">
      <protection hidden="1"/>
    </xf>
    <xf numFmtId="0" fontId="26" fillId="14" borderId="46" xfId="7" applyFont="1" applyFill="1" applyBorder="1" applyProtection="1">
      <protection hidden="1"/>
    </xf>
    <xf numFmtId="0" fontId="26" fillId="14" borderId="14" xfId="7" applyFont="1" applyFill="1" applyBorder="1" applyProtection="1">
      <protection hidden="1"/>
    </xf>
    <xf numFmtId="0" fontId="29" fillId="3" borderId="0" xfId="7" applyFont="1" applyFill="1" applyProtection="1">
      <protection hidden="1"/>
    </xf>
    <xf numFmtId="0" fontId="28" fillId="14" borderId="1" xfId="7" applyFont="1" applyFill="1" applyBorder="1" applyProtection="1">
      <protection hidden="1"/>
    </xf>
    <xf numFmtId="14" fontId="26" fillId="0" borderId="1" xfId="7" applyNumberFormat="1" applyFont="1" applyBorder="1" applyProtection="1">
      <protection hidden="1"/>
    </xf>
    <xf numFmtId="0" fontId="26" fillId="15" borderId="0" xfId="7" applyFont="1" applyFill="1" applyProtection="1">
      <protection hidden="1"/>
    </xf>
    <xf numFmtId="0" fontId="26" fillId="16" borderId="1" xfId="7" applyFont="1" applyFill="1" applyBorder="1" applyProtection="1">
      <protection hidden="1"/>
    </xf>
    <xf numFmtId="0" fontId="6" fillId="12" borderId="1" xfId="7" applyFont="1" applyFill="1" applyBorder="1" applyAlignment="1" applyProtection="1">
      <alignment horizontal="center" vertical="center"/>
      <protection hidden="1"/>
    </xf>
    <xf numFmtId="166" fontId="10" fillId="12" borderId="1" xfId="7" applyNumberFormat="1" applyFont="1" applyFill="1" applyBorder="1" applyAlignment="1" applyProtection="1">
      <alignment horizontal="center"/>
      <protection hidden="1"/>
    </xf>
    <xf numFmtId="4" fontId="10" fillId="0" borderId="1" xfId="7" applyNumberFormat="1" applyFont="1" applyBorder="1" applyProtection="1">
      <protection hidden="1"/>
    </xf>
    <xf numFmtId="4" fontId="6" fillId="0" borderId="1" xfId="7" applyNumberFormat="1" applyFont="1" applyBorder="1" applyProtection="1">
      <protection hidden="1"/>
    </xf>
    <xf numFmtId="0" fontId="26" fillId="11" borderId="15" xfId="7" applyFont="1" applyFill="1" applyBorder="1" applyProtection="1">
      <protection hidden="1"/>
    </xf>
    <xf numFmtId="0" fontId="6" fillId="12" borderId="15" xfId="7" applyFont="1" applyFill="1" applyBorder="1" applyAlignment="1" applyProtection="1">
      <alignment horizontal="center" vertical="center"/>
      <protection hidden="1"/>
    </xf>
    <xf numFmtId="166" fontId="10" fillId="12" borderId="15" xfId="7" applyNumberFormat="1" applyFont="1" applyFill="1" applyBorder="1" applyAlignment="1" applyProtection="1">
      <alignment horizontal="center"/>
      <protection hidden="1"/>
    </xf>
    <xf numFmtId="4" fontId="10" fillId="0" borderId="15" xfId="7" applyNumberFormat="1" applyFont="1" applyBorder="1" applyProtection="1">
      <protection hidden="1"/>
    </xf>
    <xf numFmtId="4" fontId="6" fillId="0" borderId="15" xfId="7" applyNumberFormat="1" applyFont="1" applyBorder="1" applyProtection="1">
      <protection hidden="1"/>
    </xf>
    <xf numFmtId="14" fontId="26" fillId="0" borderId="15" xfId="7" applyNumberFormat="1" applyFont="1" applyBorder="1" applyProtection="1">
      <protection hidden="1"/>
    </xf>
    <xf numFmtId="0" fontId="26" fillId="16" borderId="15" xfId="7" applyFont="1" applyFill="1" applyBorder="1" applyProtection="1">
      <protection hidden="1"/>
    </xf>
    <xf numFmtId="0" fontId="26" fillId="3" borderId="0" xfId="7" applyFont="1" applyFill="1"/>
    <xf numFmtId="0" fontId="26" fillId="3" borderId="0" xfId="7" applyFont="1" applyFill="1" applyProtection="1">
      <protection hidden="1"/>
    </xf>
    <xf numFmtId="0" fontId="6" fillId="3" borderId="0" xfId="7" applyFont="1" applyFill="1" applyAlignment="1" applyProtection="1">
      <alignment horizontal="center" vertical="center"/>
      <protection hidden="1"/>
    </xf>
    <xf numFmtId="166" fontId="10" fillId="3" borderId="0" xfId="7" applyNumberFormat="1" applyFont="1" applyFill="1" applyAlignment="1" applyProtection="1">
      <alignment horizontal="center"/>
      <protection hidden="1"/>
    </xf>
    <xf numFmtId="4" fontId="10" fillId="3" borderId="0" xfId="7" applyNumberFormat="1" applyFont="1" applyFill="1" applyProtection="1">
      <protection hidden="1"/>
    </xf>
    <xf numFmtId="4" fontId="6" fillId="3" borderId="0" xfId="7" applyNumberFormat="1" applyFont="1" applyFill="1" applyProtection="1">
      <protection hidden="1"/>
    </xf>
    <xf numFmtId="14" fontId="26" fillId="3" borderId="0" xfId="7" applyNumberFormat="1" applyFont="1" applyFill="1" applyProtection="1">
      <protection hidden="1"/>
    </xf>
    <xf numFmtId="0" fontId="26" fillId="0" borderId="0" xfId="7" applyFont="1" applyAlignment="1" applyProtection="1">
      <alignment horizontal="center"/>
      <protection hidden="1"/>
    </xf>
    <xf numFmtId="0" fontId="26" fillId="16" borderId="14" xfId="7" applyFont="1" applyFill="1" applyBorder="1" applyProtection="1">
      <protection hidden="1"/>
    </xf>
    <xf numFmtId="0" fontId="26" fillId="6" borderId="13" xfId="7" applyFont="1" applyFill="1" applyBorder="1" applyAlignment="1" applyProtection="1">
      <alignment horizontal="left" vertical="center"/>
      <protection hidden="1"/>
    </xf>
    <xf numFmtId="0" fontId="26" fillId="6" borderId="17" xfId="7" applyFont="1" applyFill="1" applyBorder="1" applyAlignment="1" applyProtection="1">
      <alignment horizontal="left" vertical="center"/>
      <protection hidden="1"/>
    </xf>
    <xf numFmtId="0" fontId="29" fillId="6" borderId="1" xfId="7" applyFont="1" applyFill="1" applyBorder="1" applyAlignment="1" applyProtection="1">
      <alignment horizontal="center" vertical="center"/>
      <protection hidden="1"/>
    </xf>
    <xf numFmtId="0" fontId="26" fillId="6" borderId="16" xfId="7" applyFont="1" applyFill="1" applyBorder="1" applyAlignment="1" applyProtection="1">
      <alignment horizontal="left" vertical="center"/>
      <protection hidden="1"/>
    </xf>
    <xf numFmtId="0" fontId="29" fillId="6" borderId="13" xfId="7" applyFont="1" applyFill="1" applyBorder="1" applyAlignment="1" applyProtection="1">
      <alignment horizontal="center" vertical="center" wrapText="1"/>
      <protection hidden="1"/>
    </xf>
    <xf numFmtId="0" fontId="29" fillId="6" borderId="17" xfId="7" applyFont="1" applyFill="1" applyBorder="1" applyAlignment="1" applyProtection="1">
      <alignment horizontal="center" vertical="center" wrapText="1"/>
      <protection hidden="1"/>
    </xf>
    <xf numFmtId="0" fontId="26" fillId="6" borderId="1" xfId="7" applyFont="1" applyFill="1" applyBorder="1" applyAlignment="1" applyProtection="1">
      <alignment horizontal="center" vertical="center" wrapText="1"/>
      <protection hidden="1"/>
    </xf>
    <xf numFmtId="0" fontId="29" fillId="6" borderId="16" xfId="7" applyFont="1" applyFill="1" applyBorder="1" applyAlignment="1" applyProtection="1">
      <alignment horizontal="center" vertical="center" wrapText="1"/>
      <protection hidden="1"/>
    </xf>
    <xf numFmtId="0" fontId="26" fillId="6" borderId="13" xfId="7" applyFont="1" applyFill="1" applyBorder="1" applyAlignment="1" applyProtection="1">
      <alignment vertical="center"/>
      <protection hidden="1"/>
    </xf>
    <xf numFmtId="0" fontId="26" fillId="6" borderId="17" xfId="7" applyFont="1" applyFill="1" applyBorder="1" applyAlignment="1" applyProtection="1">
      <alignment horizontal="center" vertical="center"/>
      <protection hidden="1"/>
    </xf>
    <xf numFmtId="0" fontId="26" fillId="6" borderId="17" xfId="7" applyFont="1" applyFill="1" applyBorder="1" applyAlignment="1" applyProtection="1">
      <alignment vertical="center"/>
      <protection hidden="1"/>
    </xf>
    <xf numFmtId="0" fontId="26" fillId="3" borderId="1" xfId="7" applyFont="1" applyFill="1" applyBorder="1" applyAlignment="1" applyProtection="1">
      <alignment horizontal="center" vertical="center"/>
      <protection locked="0"/>
    </xf>
    <xf numFmtId="0" fontId="26" fillId="6" borderId="16" xfId="7" applyFont="1" applyFill="1" applyBorder="1" applyAlignment="1" applyProtection="1">
      <alignment vertical="center"/>
      <protection hidden="1"/>
    </xf>
    <xf numFmtId="0" fontId="26" fillId="6" borderId="13" xfId="7" applyFont="1" applyFill="1" applyBorder="1" applyAlignment="1" applyProtection="1">
      <alignment horizontal="center" vertical="center"/>
      <protection hidden="1"/>
    </xf>
    <xf numFmtId="0" fontId="26" fillId="6" borderId="16" xfId="7" applyFont="1" applyFill="1" applyBorder="1" applyAlignment="1" applyProtection="1">
      <alignment horizontal="center" vertical="center"/>
      <protection hidden="1"/>
    </xf>
    <xf numFmtId="0" fontId="26" fillId="3" borderId="13" xfId="7" applyFont="1" applyFill="1" applyBorder="1" applyAlignment="1" applyProtection="1">
      <alignment horizontal="center" vertical="center"/>
      <protection locked="0"/>
    </xf>
    <xf numFmtId="0" fontId="26" fillId="3" borderId="13" xfId="7" applyFont="1" applyFill="1" applyBorder="1" applyAlignment="1" applyProtection="1">
      <alignment vertical="center"/>
      <protection locked="0"/>
    </xf>
    <xf numFmtId="0" fontId="26" fillId="0" borderId="0" xfId="7" applyFont="1" applyAlignment="1">
      <alignment horizontal="center"/>
    </xf>
    <xf numFmtId="0" fontId="26" fillId="12" borderId="13" xfId="7" applyFont="1" applyFill="1" applyBorder="1" applyAlignment="1" applyProtection="1">
      <alignment vertical="center" wrapText="1"/>
      <protection hidden="1"/>
    </xf>
    <xf numFmtId="10" fontId="29" fillId="12" borderId="1" xfId="9" applyNumberFormat="1" applyFont="1" applyFill="1" applyBorder="1" applyAlignment="1" applyProtection="1">
      <alignment horizontal="center" vertical="center"/>
      <protection hidden="1"/>
    </xf>
    <xf numFmtId="0" fontId="7" fillId="4" borderId="34" xfId="0" applyFont="1" applyFill="1" applyBorder="1" applyAlignment="1">
      <alignment horizontal="right" vertical="center"/>
    </xf>
    <xf numFmtId="0" fontId="7" fillId="4" borderId="35" xfId="0" applyFont="1" applyFill="1" applyBorder="1" applyAlignment="1">
      <alignment horizontal="right" vertical="center"/>
    </xf>
    <xf numFmtId="0" fontId="7" fillId="5" borderId="36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right" vertical="center"/>
    </xf>
    <xf numFmtId="0" fontId="6" fillId="5" borderId="34" xfId="0" applyFont="1" applyFill="1" applyBorder="1" applyAlignment="1">
      <alignment horizontal="right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5" fillId="0" borderId="0" xfId="0" quotePrefix="1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5" borderId="8" xfId="0" quotePrefix="1" applyFont="1" applyFill="1" applyBorder="1" applyAlignment="1">
      <alignment horizontal="center" vertical="center"/>
    </xf>
    <xf numFmtId="0" fontId="6" fillId="5" borderId="4" xfId="0" quotePrefix="1" applyFont="1" applyFill="1" applyBorder="1" applyAlignment="1">
      <alignment horizontal="center" vertical="center"/>
    </xf>
    <xf numFmtId="0" fontId="6" fillId="5" borderId="19" xfId="0" quotePrefix="1" applyFont="1" applyFill="1" applyBorder="1" applyAlignment="1">
      <alignment horizontal="center" vertical="center"/>
    </xf>
    <xf numFmtId="4" fontId="10" fillId="0" borderId="10" xfId="2" applyNumberFormat="1" applyFont="1" applyBorder="1" applyAlignment="1" applyProtection="1">
      <alignment vertical="center"/>
      <protection locked="0"/>
    </xf>
    <xf numFmtId="4" fontId="10" fillId="0" borderId="4" xfId="2" applyNumberFormat="1" applyFont="1" applyBorder="1" applyAlignment="1" applyProtection="1">
      <alignment vertical="center"/>
      <protection locked="0"/>
    </xf>
    <xf numFmtId="0" fontId="11" fillId="5" borderId="10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4" fontId="10" fillId="0" borderId="3" xfId="2" applyNumberFormat="1" applyFont="1" applyBorder="1" applyAlignment="1" applyProtection="1">
      <alignment vertical="center"/>
      <protection locked="0"/>
    </xf>
    <xf numFmtId="4" fontId="10" fillId="0" borderId="25" xfId="2" applyNumberFormat="1" applyFont="1" applyBorder="1" applyAlignment="1" applyProtection="1">
      <alignment vertical="center"/>
      <protection locked="0"/>
    </xf>
    <xf numFmtId="0" fontId="11" fillId="5" borderId="10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vertical="center"/>
    </xf>
    <xf numFmtId="0" fontId="11" fillId="5" borderId="10" xfId="0" quotePrefix="1" applyFont="1" applyFill="1" applyBorder="1" applyAlignment="1">
      <alignment horizontal="left" vertical="center" wrapText="1"/>
    </xf>
    <xf numFmtId="4" fontId="10" fillId="0" borderId="10" xfId="2" applyNumberFormat="1" applyFont="1" applyBorder="1" applyAlignment="1" applyProtection="1">
      <alignment horizontal="center" vertical="center"/>
      <protection locked="0"/>
    </xf>
    <xf numFmtId="4" fontId="10" fillId="0" borderId="3" xfId="2" applyNumberFormat="1" applyFont="1" applyBorder="1" applyAlignment="1" applyProtection="1">
      <alignment horizontal="center" vertical="center"/>
      <protection locked="0"/>
    </xf>
    <xf numFmtId="4" fontId="10" fillId="0" borderId="26" xfId="2" applyNumberFormat="1" applyFont="1" applyBorder="1" applyAlignment="1" applyProtection="1">
      <alignment vertical="center"/>
      <protection locked="0"/>
    </xf>
    <xf numFmtId="0" fontId="5" fillId="5" borderId="8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vertical="center"/>
    </xf>
    <xf numFmtId="4" fontId="6" fillId="5" borderId="10" xfId="2" applyNumberFormat="1" applyFont="1" applyFill="1" applyBorder="1" applyAlignment="1" applyProtection="1">
      <alignment vertical="center"/>
    </xf>
    <xf numFmtId="4" fontId="6" fillId="5" borderId="3" xfId="2" applyNumberFormat="1" applyFont="1" applyFill="1" applyBorder="1" applyAlignment="1" applyProtection="1">
      <alignment vertical="center"/>
    </xf>
    <xf numFmtId="4" fontId="6" fillId="5" borderId="25" xfId="2" applyNumberFormat="1" applyFont="1" applyFill="1" applyBorder="1" applyAlignment="1" applyProtection="1">
      <alignment vertical="center"/>
    </xf>
    <xf numFmtId="4" fontId="6" fillId="5" borderId="26" xfId="2" applyNumberFormat="1" applyFont="1" applyFill="1" applyBorder="1" applyAlignment="1" applyProtection="1">
      <alignment vertical="center"/>
    </xf>
    <xf numFmtId="0" fontId="11" fillId="5" borderId="4" xfId="0" applyFont="1" applyFill="1" applyBorder="1" applyAlignment="1">
      <alignment vertical="center"/>
    </xf>
    <xf numFmtId="0" fontId="5" fillId="5" borderId="3" xfId="0" applyFont="1" applyFill="1" applyBorder="1" applyAlignment="1">
      <alignment vertical="center"/>
    </xf>
    <xf numFmtId="4" fontId="10" fillId="5" borderId="8" xfId="2" applyNumberFormat="1" applyFont="1" applyFill="1" applyBorder="1" applyAlignment="1" applyProtection="1">
      <alignment vertical="center"/>
    </xf>
    <xf numFmtId="4" fontId="10" fillId="5" borderId="3" xfId="2" applyNumberFormat="1" applyFont="1" applyFill="1" applyBorder="1" applyAlignment="1" applyProtection="1">
      <alignment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left" vertical="center" wrapText="1"/>
    </xf>
    <xf numFmtId="0" fontId="7" fillId="5" borderId="19" xfId="0" applyFont="1" applyFill="1" applyBorder="1" applyAlignment="1">
      <alignment horizontal="left" vertical="center" wrapText="1"/>
    </xf>
    <xf numFmtId="4" fontId="6" fillId="5" borderId="8" xfId="2" applyNumberFormat="1" applyFont="1" applyFill="1" applyBorder="1" applyAlignment="1" applyProtection="1">
      <alignment horizontal="right" vertical="center"/>
    </xf>
    <xf numFmtId="4" fontId="6" fillId="5" borderId="19" xfId="2" applyNumberFormat="1" applyFont="1" applyFill="1" applyBorder="1" applyAlignment="1" applyProtection="1">
      <alignment horizontal="right" vertical="center"/>
    </xf>
    <xf numFmtId="4" fontId="6" fillId="5" borderId="9" xfId="2" applyNumberFormat="1" applyFont="1" applyFill="1" applyBorder="1" applyAlignment="1" applyProtection="1">
      <alignment horizontal="right" vertical="center"/>
    </xf>
    <xf numFmtId="4" fontId="6" fillId="5" borderId="27" xfId="2" applyNumberFormat="1" applyFont="1" applyFill="1" applyBorder="1" applyAlignment="1" applyProtection="1">
      <alignment horizontal="right" vertical="center"/>
    </xf>
    <xf numFmtId="4" fontId="6" fillId="5" borderId="10" xfId="2" applyNumberFormat="1" applyFont="1" applyFill="1" applyBorder="1" applyAlignment="1" applyProtection="1">
      <alignment horizontal="right" vertical="center"/>
    </xf>
    <xf numFmtId="4" fontId="6" fillId="5" borderId="3" xfId="2" applyNumberFormat="1" applyFont="1" applyFill="1" applyBorder="1" applyAlignment="1" applyProtection="1">
      <alignment horizontal="right" vertical="center"/>
    </xf>
    <xf numFmtId="4" fontId="6" fillId="5" borderId="21" xfId="2" applyNumberFormat="1" applyFont="1" applyFill="1" applyBorder="1" applyAlignment="1" applyProtection="1">
      <alignment horizontal="right" vertical="center"/>
    </xf>
    <xf numFmtId="4" fontId="6" fillId="5" borderId="22" xfId="2" applyNumberFormat="1" applyFont="1" applyFill="1" applyBorder="1" applyAlignment="1" applyProtection="1">
      <alignment horizontal="right" vertical="center"/>
    </xf>
    <xf numFmtId="4" fontId="6" fillId="5" borderId="21" xfId="2" applyNumberFormat="1" applyFont="1" applyFill="1" applyBorder="1" applyAlignment="1" applyProtection="1">
      <alignment vertical="center"/>
    </xf>
    <xf numFmtId="4" fontId="6" fillId="5" borderId="22" xfId="2" applyNumberFormat="1" applyFont="1" applyFill="1" applyBorder="1" applyAlignment="1" applyProtection="1">
      <alignment vertical="center"/>
    </xf>
    <xf numFmtId="0" fontId="11" fillId="5" borderId="22" xfId="0" applyFont="1" applyFill="1" applyBorder="1" applyAlignment="1">
      <alignment horizontal="right" vertical="center"/>
    </xf>
    <xf numFmtId="0" fontId="5" fillId="5" borderId="3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horizontal="right" vertical="center"/>
    </xf>
    <xf numFmtId="4" fontId="6" fillId="5" borderId="25" xfId="2" applyNumberFormat="1" applyFont="1" applyFill="1" applyBorder="1" applyAlignment="1" applyProtection="1">
      <alignment horizontal="right" vertical="center"/>
    </xf>
    <xf numFmtId="0" fontId="11" fillId="5" borderId="26" xfId="0" applyFont="1" applyFill="1" applyBorder="1" applyAlignment="1">
      <alignment horizontal="right" vertical="center"/>
    </xf>
    <xf numFmtId="4" fontId="10" fillId="0" borderId="10" xfId="2" applyNumberFormat="1" applyFont="1" applyBorder="1" applyAlignment="1" applyProtection="1">
      <alignment horizontal="right" vertical="center"/>
      <protection locked="0"/>
    </xf>
    <xf numFmtId="4" fontId="10" fillId="0" borderId="3" xfId="2" applyNumberFormat="1" applyFont="1" applyBorder="1" applyAlignment="1" applyProtection="1">
      <alignment horizontal="right"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vertical="center"/>
      <protection locked="0"/>
    </xf>
    <xf numFmtId="0" fontId="18" fillId="3" borderId="22" xfId="0" applyFont="1" applyFill="1" applyBorder="1" applyAlignment="1" applyProtection="1">
      <alignment horizontal="left" vertical="center" indent="1"/>
      <protection locked="0"/>
    </xf>
    <xf numFmtId="0" fontId="5" fillId="5" borderId="43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vertical="center" wrapText="1"/>
    </xf>
    <xf numFmtId="0" fontId="29" fillId="11" borderId="13" xfId="7" applyFont="1" applyFill="1" applyBorder="1" applyAlignment="1" applyProtection="1">
      <alignment horizontal="center" vertical="center" wrapText="1"/>
      <protection hidden="1"/>
    </xf>
    <xf numFmtId="0" fontId="29" fillId="11" borderId="16" xfId="7" applyFont="1" applyFill="1" applyBorder="1" applyAlignment="1" applyProtection="1">
      <alignment horizontal="center" vertical="center" wrapText="1"/>
      <protection hidden="1"/>
    </xf>
    <xf numFmtId="0" fontId="29" fillId="6" borderId="1" xfId="7" applyFont="1" applyFill="1" applyBorder="1" applyAlignment="1" applyProtection="1">
      <alignment horizontal="center" wrapText="1"/>
      <protection hidden="1"/>
    </xf>
    <xf numFmtId="0" fontId="29" fillId="6" borderId="13" xfId="7" applyFont="1" applyFill="1" applyBorder="1" applyAlignment="1" applyProtection="1">
      <alignment horizontal="center" vertical="center" wrapText="1"/>
      <protection hidden="1"/>
    </xf>
    <xf numFmtId="0" fontId="29" fillId="6" borderId="16" xfId="7" applyFont="1" applyFill="1" applyBorder="1" applyAlignment="1" applyProtection="1">
      <alignment horizontal="center" vertical="center" wrapText="1"/>
      <protection hidden="1"/>
    </xf>
    <xf numFmtId="0" fontId="26" fillId="12" borderId="13" xfId="7" applyFont="1" applyFill="1" applyBorder="1" applyAlignment="1" applyProtection="1">
      <alignment horizontal="left" vertical="center" wrapText="1"/>
      <protection hidden="1"/>
    </xf>
    <xf numFmtId="0" fontId="26" fillId="12" borderId="17" xfId="7" applyFont="1" applyFill="1" applyBorder="1" applyAlignment="1" applyProtection="1">
      <alignment horizontal="left" vertical="center" wrapText="1"/>
      <protection hidden="1"/>
    </xf>
    <xf numFmtId="0" fontId="26" fillId="12" borderId="16" xfId="7" applyFont="1" applyFill="1" applyBorder="1" applyAlignment="1" applyProtection="1">
      <alignment horizontal="left" vertical="center" wrapText="1"/>
      <protection hidden="1"/>
    </xf>
    <xf numFmtId="0" fontId="26" fillId="12" borderId="13" xfId="7" applyFont="1" applyFill="1" applyBorder="1" applyAlignment="1" applyProtection="1">
      <alignment horizontal="left" vertical="center"/>
      <protection hidden="1"/>
    </xf>
    <xf numFmtId="0" fontId="26" fillId="12" borderId="17" xfId="7" applyFont="1" applyFill="1" applyBorder="1" applyAlignment="1" applyProtection="1">
      <alignment horizontal="left" vertical="center"/>
      <protection hidden="1"/>
    </xf>
    <xf numFmtId="0" fontId="26" fillId="12" borderId="16" xfId="7" applyFont="1" applyFill="1" applyBorder="1" applyAlignment="1" applyProtection="1">
      <alignment horizontal="left" vertical="center"/>
      <protection hidden="1"/>
    </xf>
  </cellXfs>
  <cellStyles count="10">
    <cellStyle name="Dane wejściowe" xfId="6" builtinId="20"/>
    <cellStyle name="Dziesiętny" xfId="1" builtinId="3"/>
    <cellStyle name="Dziesiętny 2" xfId="2" xr:uid="{00000000-0005-0000-0000-000002000000}"/>
    <cellStyle name="Normalny" xfId="0" builtinId="0"/>
    <cellStyle name="Normalny 2" xfId="3" xr:uid="{00000000-0005-0000-0000-000004000000}"/>
    <cellStyle name="Normalny 4" xfId="7" xr:uid="{00000000-0005-0000-0000-000005000000}"/>
    <cellStyle name="Procentowy 2" xfId="4" xr:uid="{00000000-0005-0000-0000-000006000000}"/>
    <cellStyle name="Procentowy 3" xfId="8" xr:uid="{00000000-0005-0000-0000-000007000000}"/>
    <cellStyle name="Procentowy 4" xfId="9" xr:uid="{00000000-0005-0000-0000-000008000000}"/>
    <cellStyle name="Walutowy 2" xfId="5" xr:uid="{00000000-0005-0000-0000-000009000000}"/>
  </cellStyles>
  <dxfs count="4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223520</xdr:colOff>
      <xdr:row>1</xdr:row>
      <xdr:rowOff>121920</xdr:rowOff>
    </xdr:from>
    <xdr:to>
      <xdr:col>19</xdr:col>
      <xdr:colOff>619760</xdr:colOff>
      <xdr:row>1</xdr:row>
      <xdr:rowOff>172720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965440" y="22098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233680</xdr:colOff>
      <xdr:row>2</xdr:row>
      <xdr:rowOff>111760</xdr:rowOff>
    </xdr:from>
    <xdr:to>
      <xdr:col>19</xdr:col>
      <xdr:colOff>629920</xdr:colOff>
      <xdr:row>2</xdr:row>
      <xdr:rowOff>162560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975600" y="4394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6</xdr:row>
      <xdr:rowOff>66040</xdr:rowOff>
    </xdr:from>
    <xdr:to>
      <xdr:col>19</xdr:col>
      <xdr:colOff>640080</xdr:colOff>
      <xdr:row>6</xdr:row>
      <xdr:rowOff>111759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985760" y="1308100"/>
          <a:ext cx="396240" cy="4571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3</xdr:row>
      <xdr:rowOff>111760</xdr:rowOff>
    </xdr:from>
    <xdr:to>
      <xdr:col>19</xdr:col>
      <xdr:colOff>640080</xdr:colOff>
      <xdr:row>3</xdr:row>
      <xdr:rowOff>162560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985760" y="6680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N71"/>
  <sheetViews>
    <sheetView showGridLines="0" tabSelected="1" zoomScale="80" zoomScaleNormal="80" workbookViewId="0">
      <pane xSplit="2" ySplit="5" topLeftCell="C11" activePane="bottomRight" state="frozen"/>
      <selection pane="topRight" activeCell="C1" sqref="C1"/>
      <selection pane="bottomLeft" activeCell="A6" sqref="A6"/>
      <selection pane="bottomRight" activeCell="I5" sqref="I5"/>
    </sheetView>
  </sheetViews>
  <sheetFormatPr defaultColWidth="9.08984375" defaultRowHeight="18.899999999999999" customHeight="1"/>
  <cols>
    <col min="1" max="1" width="4.36328125" style="1" customWidth="1"/>
    <col min="2" max="2" width="64" style="3" customWidth="1"/>
    <col min="3" max="3" width="19.54296875" style="2" customWidth="1"/>
    <col min="4" max="4" width="18.453125" style="3" customWidth="1"/>
    <col min="5" max="5" width="21.54296875" style="3" customWidth="1"/>
    <col min="6" max="6" width="21.36328125" style="3" customWidth="1"/>
    <col min="7" max="7" width="20.36328125" style="3" customWidth="1"/>
    <col min="8" max="8" width="20.54296875" style="3" customWidth="1"/>
    <col min="9" max="9" width="18.6328125" style="3" customWidth="1"/>
    <col min="10" max="16384" width="9.08984375" style="3"/>
  </cols>
  <sheetData>
    <row r="1" spans="1:9" s="33" customFormat="1" ht="18.899999999999999" customHeight="1">
      <c r="A1" s="167"/>
      <c r="B1" s="168" t="s">
        <v>189</v>
      </c>
      <c r="C1" s="169"/>
      <c r="D1" s="170"/>
      <c r="E1" s="170"/>
      <c r="F1" s="170"/>
      <c r="G1" s="170"/>
      <c r="H1" s="170"/>
      <c r="I1" s="170"/>
    </row>
    <row r="2" spans="1:9" ht="18.899999999999999" customHeight="1" thickBot="1">
      <c r="A2" s="255" t="s">
        <v>207</v>
      </c>
      <c r="B2" s="256"/>
      <c r="C2" s="171">
        <v>12</v>
      </c>
      <c r="D2" s="172">
        <v>12</v>
      </c>
      <c r="E2" s="172">
        <v>12</v>
      </c>
      <c r="F2" s="172">
        <v>12</v>
      </c>
      <c r="G2" s="172">
        <v>12</v>
      </c>
      <c r="H2" s="172">
        <v>12</v>
      </c>
      <c r="I2" s="172">
        <v>12</v>
      </c>
    </row>
    <row r="3" spans="1:9" ht="18.899999999999999" customHeight="1" thickBot="1">
      <c r="A3" s="257" t="s">
        <v>0</v>
      </c>
      <c r="B3" s="259" t="s">
        <v>1</v>
      </c>
      <c r="C3" s="4" t="s">
        <v>168</v>
      </c>
      <c r="D3" s="57" t="s">
        <v>169</v>
      </c>
      <c r="E3" s="5" t="s">
        <v>197</v>
      </c>
      <c r="F3" s="5" t="s">
        <v>198</v>
      </c>
      <c r="G3" s="5" t="s">
        <v>199</v>
      </c>
      <c r="H3" s="5" t="s">
        <v>200</v>
      </c>
      <c r="I3" s="5" t="s">
        <v>201</v>
      </c>
    </row>
    <row r="4" spans="1:9" ht="18.899999999999999" customHeight="1" thickBot="1">
      <c r="A4" s="258"/>
      <c r="B4" s="260"/>
      <c r="C4" s="58" t="s">
        <v>202</v>
      </c>
      <c r="D4" s="56" t="s">
        <v>203</v>
      </c>
      <c r="E4" s="6" t="s">
        <v>205</v>
      </c>
      <c r="F4" s="6" t="s">
        <v>208</v>
      </c>
      <c r="G4" s="6" t="s">
        <v>239</v>
      </c>
      <c r="H4" s="6" t="s">
        <v>240</v>
      </c>
      <c r="I4" s="6" t="s">
        <v>241</v>
      </c>
    </row>
    <row r="5" spans="1:9" ht="18.899999999999999" customHeight="1" thickBot="1">
      <c r="A5" s="125">
        <v>1</v>
      </c>
      <c r="B5" s="121">
        <v>2</v>
      </c>
      <c r="C5" s="123">
        <v>3</v>
      </c>
      <c r="D5" s="124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</row>
    <row r="6" spans="1:9" ht="18.899999999999999" customHeight="1">
      <c r="A6" s="126" t="s">
        <v>152</v>
      </c>
      <c r="B6" s="127" t="s">
        <v>173</v>
      </c>
      <c r="C6" s="54">
        <f t="shared" ref="C6:I6" si="0">C8+C9+C10+C11</f>
        <v>0</v>
      </c>
      <c r="D6" s="122">
        <f t="shared" si="0"/>
        <v>0</v>
      </c>
      <c r="E6" s="9">
        <f t="shared" si="0"/>
        <v>0</v>
      </c>
      <c r="F6" s="10">
        <f t="shared" si="0"/>
        <v>0</v>
      </c>
      <c r="G6" s="9">
        <f t="shared" si="0"/>
        <v>0</v>
      </c>
      <c r="H6" s="10">
        <f t="shared" si="0"/>
        <v>0</v>
      </c>
      <c r="I6" s="9">
        <f t="shared" si="0"/>
        <v>0</v>
      </c>
    </row>
    <row r="7" spans="1:9" ht="18.899999999999999" customHeight="1">
      <c r="A7" s="128"/>
      <c r="B7" s="129" t="s">
        <v>24</v>
      </c>
      <c r="C7" s="11"/>
      <c r="D7" s="12"/>
      <c r="E7" s="11"/>
      <c r="F7" s="12"/>
      <c r="G7" s="11"/>
      <c r="H7" s="12"/>
      <c r="I7" s="11"/>
    </row>
    <row r="8" spans="1:9" ht="18.899999999999999" customHeight="1">
      <c r="A8" s="128"/>
      <c r="B8" s="129" t="s">
        <v>174</v>
      </c>
      <c r="C8" s="13"/>
      <c r="D8" s="14"/>
      <c r="E8" s="13"/>
      <c r="F8" s="14"/>
      <c r="G8" s="13"/>
      <c r="H8" s="14"/>
      <c r="I8" s="13"/>
    </row>
    <row r="9" spans="1:9" ht="18.899999999999999" customHeight="1">
      <c r="A9" s="128"/>
      <c r="B9" s="129" t="s">
        <v>175</v>
      </c>
      <c r="C9" s="13"/>
      <c r="D9" s="14"/>
      <c r="E9" s="13"/>
      <c r="F9" s="14"/>
      <c r="G9" s="13"/>
      <c r="H9" s="14"/>
      <c r="I9" s="13"/>
    </row>
    <row r="10" spans="1:9" ht="18.899999999999999" customHeight="1">
      <c r="A10" s="128"/>
      <c r="B10" s="129" t="s">
        <v>176</v>
      </c>
      <c r="C10" s="13"/>
      <c r="D10" s="14"/>
      <c r="E10" s="13"/>
      <c r="F10" s="14"/>
      <c r="G10" s="13"/>
      <c r="H10" s="14"/>
      <c r="I10" s="13"/>
    </row>
    <row r="11" spans="1:9" ht="18.899999999999999" customHeight="1">
      <c r="A11" s="128"/>
      <c r="B11" s="129" t="s">
        <v>177</v>
      </c>
      <c r="C11" s="13"/>
      <c r="D11" s="14"/>
      <c r="E11" s="13"/>
      <c r="F11" s="14"/>
      <c r="G11" s="13"/>
      <c r="H11" s="14"/>
      <c r="I11" s="13"/>
    </row>
    <row r="12" spans="1:9" ht="18.899999999999999" customHeight="1">
      <c r="A12" s="128" t="s">
        <v>162</v>
      </c>
      <c r="B12" s="130" t="s">
        <v>178</v>
      </c>
      <c r="C12" s="15">
        <f t="shared" ref="C12:I12" si="1">C13+C14+C15+C16+C18+C19+C20+C21</f>
        <v>0</v>
      </c>
      <c r="D12" s="16">
        <f t="shared" si="1"/>
        <v>0</v>
      </c>
      <c r="E12" s="15">
        <f t="shared" si="1"/>
        <v>0</v>
      </c>
      <c r="F12" s="16">
        <f t="shared" si="1"/>
        <v>0</v>
      </c>
      <c r="G12" s="15">
        <f t="shared" si="1"/>
        <v>0</v>
      </c>
      <c r="H12" s="16">
        <f t="shared" si="1"/>
        <v>0</v>
      </c>
      <c r="I12" s="15">
        <f t="shared" si="1"/>
        <v>0</v>
      </c>
    </row>
    <row r="13" spans="1:9" ht="18.899999999999999" customHeight="1">
      <c r="A13" s="128"/>
      <c r="B13" s="129" t="s">
        <v>13</v>
      </c>
      <c r="C13" s="13"/>
      <c r="D13" s="14"/>
      <c r="E13" s="13"/>
      <c r="F13" s="14"/>
      <c r="G13" s="13"/>
      <c r="H13" s="14"/>
      <c r="I13" s="13"/>
    </row>
    <row r="14" spans="1:9" ht="18.899999999999999" customHeight="1">
      <c r="A14" s="128"/>
      <c r="B14" s="129" t="s">
        <v>179</v>
      </c>
      <c r="C14" s="13"/>
      <c r="D14" s="14"/>
      <c r="E14" s="13"/>
      <c r="F14" s="14"/>
      <c r="G14" s="13"/>
      <c r="H14" s="14"/>
      <c r="I14" s="13"/>
    </row>
    <row r="15" spans="1:9" ht="18.899999999999999" customHeight="1">
      <c r="A15" s="128"/>
      <c r="B15" s="129" t="s">
        <v>180</v>
      </c>
      <c r="C15" s="13"/>
      <c r="D15" s="14"/>
      <c r="E15" s="13"/>
      <c r="F15" s="14"/>
      <c r="G15" s="13"/>
      <c r="H15" s="14"/>
      <c r="I15" s="13"/>
    </row>
    <row r="16" spans="1:9" ht="18.899999999999999" customHeight="1">
      <c r="A16" s="128"/>
      <c r="B16" s="129" t="s">
        <v>181</v>
      </c>
      <c r="C16" s="13"/>
      <c r="D16" s="14"/>
      <c r="E16" s="13"/>
      <c r="F16" s="14"/>
      <c r="G16" s="13"/>
      <c r="H16" s="14"/>
      <c r="I16" s="13"/>
    </row>
    <row r="17" spans="1:14" ht="18.899999999999999" customHeight="1">
      <c r="A17" s="128"/>
      <c r="B17" s="129" t="s">
        <v>182</v>
      </c>
      <c r="C17" s="13"/>
      <c r="D17" s="14"/>
      <c r="E17" s="13"/>
      <c r="F17" s="14"/>
      <c r="G17" s="13"/>
      <c r="H17" s="14"/>
      <c r="I17" s="13"/>
    </row>
    <row r="18" spans="1:14" ht="18.899999999999999" customHeight="1">
      <c r="A18" s="128"/>
      <c r="B18" s="129" t="s">
        <v>183</v>
      </c>
      <c r="C18" s="13"/>
      <c r="D18" s="14"/>
      <c r="E18" s="13"/>
      <c r="F18" s="14"/>
      <c r="G18" s="13"/>
      <c r="H18" s="14"/>
      <c r="I18" s="13"/>
    </row>
    <row r="19" spans="1:14" ht="18.899999999999999" customHeight="1">
      <c r="A19" s="128"/>
      <c r="B19" s="129" t="s">
        <v>184</v>
      </c>
      <c r="C19" s="13"/>
      <c r="D19" s="14"/>
      <c r="E19" s="13"/>
      <c r="F19" s="14"/>
      <c r="G19" s="13"/>
      <c r="H19" s="14"/>
      <c r="I19" s="13"/>
      <c r="J19" s="17"/>
      <c r="K19" s="17"/>
      <c r="L19" s="17"/>
      <c r="M19" s="17"/>
      <c r="N19" s="17"/>
    </row>
    <row r="20" spans="1:14" ht="18.899999999999999" customHeight="1">
      <c r="A20" s="131"/>
      <c r="B20" s="129" t="s">
        <v>185</v>
      </c>
      <c r="C20" s="13"/>
      <c r="D20" s="14"/>
      <c r="E20" s="13"/>
      <c r="F20" s="14"/>
      <c r="G20" s="13"/>
      <c r="H20" s="14"/>
      <c r="I20" s="13"/>
      <c r="J20" s="17"/>
      <c r="K20" s="17"/>
      <c r="L20" s="17"/>
      <c r="M20" s="17"/>
      <c r="N20" s="17"/>
    </row>
    <row r="21" spans="1:14" ht="18.899999999999999" customHeight="1">
      <c r="A21" s="132"/>
      <c r="B21" s="129" t="s">
        <v>186</v>
      </c>
      <c r="C21" s="13"/>
      <c r="D21" s="14"/>
      <c r="E21" s="13"/>
      <c r="F21" s="14"/>
      <c r="G21" s="13"/>
      <c r="H21" s="14"/>
      <c r="I21" s="13"/>
    </row>
    <row r="22" spans="1:14" ht="18.899999999999999" customHeight="1">
      <c r="A22" s="132" t="s">
        <v>163</v>
      </c>
      <c r="B22" s="133" t="s">
        <v>187</v>
      </c>
      <c r="C22" s="18">
        <f t="shared" ref="C22:I22" si="2">C6-C12</f>
        <v>0</v>
      </c>
      <c r="D22" s="19">
        <f t="shared" si="2"/>
        <v>0</v>
      </c>
      <c r="E22" s="18">
        <f t="shared" si="2"/>
        <v>0</v>
      </c>
      <c r="F22" s="19">
        <f t="shared" si="2"/>
        <v>0</v>
      </c>
      <c r="G22" s="18">
        <f t="shared" si="2"/>
        <v>0</v>
      </c>
      <c r="H22" s="19">
        <f t="shared" si="2"/>
        <v>0</v>
      </c>
      <c r="I22" s="18">
        <f t="shared" si="2"/>
        <v>0</v>
      </c>
    </row>
    <row r="23" spans="1:14" ht="18.899999999999999" customHeight="1">
      <c r="A23" s="132" t="s">
        <v>164</v>
      </c>
      <c r="B23" s="130" t="s">
        <v>15</v>
      </c>
      <c r="C23" s="20">
        <f t="shared" ref="C23:I23" si="3">SUM(C24:C26)</f>
        <v>0</v>
      </c>
      <c r="D23" s="21">
        <f t="shared" si="3"/>
        <v>0</v>
      </c>
      <c r="E23" s="20">
        <f t="shared" si="3"/>
        <v>0</v>
      </c>
      <c r="F23" s="21">
        <f t="shared" si="3"/>
        <v>0</v>
      </c>
      <c r="G23" s="20">
        <f t="shared" si="3"/>
        <v>0</v>
      </c>
      <c r="H23" s="21">
        <f t="shared" si="3"/>
        <v>0</v>
      </c>
      <c r="I23" s="20">
        <f t="shared" si="3"/>
        <v>0</v>
      </c>
    </row>
    <row r="24" spans="1:14" ht="18.899999999999999" customHeight="1">
      <c r="A24" s="131"/>
      <c r="B24" s="129" t="s">
        <v>25</v>
      </c>
      <c r="C24" s="22"/>
      <c r="D24" s="23"/>
      <c r="E24" s="22"/>
      <c r="F24" s="23"/>
      <c r="G24" s="22"/>
      <c r="H24" s="23"/>
      <c r="I24" s="22"/>
      <c r="J24" s="17"/>
      <c r="K24" s="17"/>
      <c r="L24" s="17"/>
      <c r="M24" s="17"/>
    </row>
    <row r="25" spans="1:14" ht="18.899999999999999" customHeight="1">
      <c r="A25" s="131"/>
      <c r="B25" s="129" t="s">
        <v>16</v>
      </c>
      <c r="C25" s="13"/>
      <c r="D25" s="14"/>
      <c r="E25" s="13"/>
      <c r="F25" s="14"/>
      <c r="G25" s="13"/>
      <c r="H25" s="14"/>
      <c r="I25" s="13"/>
    </row>
    <row r="26" spans="1:14" ht="18.899999999999999" customHeight="1">
      <c r="A26" s="132"/>
      <c r="B26" s="129" t="s">
        <v>26</v>
      </c>
      <c r="C26" s="13"/>
      <c r="D26" s="14"/>
      <c r="E26" s="13"/>
      <c r="F26" s="14"/>
      <c r="G26" s="13"/>
      <c r="H26" s="14"/>
      <c r="I26" s="13"/>
    </row>
    <row r="27" spans="1:14" ht="18.899999999999999" customHeight="1">
      <c r="A27" s="132" t="s">
        <v>165</v>
      </c>
      <c r="B27" s="130" t="s">
        <v>17</v>
      </c>
      <c r="C27" s="24">
        <f t="shared" ref="C27:I27" si="4">SUM(C28:C30)</f>
        <v>0</v>
      </c>
      <c r="D27" s="25">
        <f t="shared" si="4"/>
        <v>0</v>
      </c>
      <c r="E27" s="24">
        <f t="shared" si="4"/>
        <v>0</v>
      </c>
      <c r="F27" s="25">
        <f t="shared" si="4"/>
        <v>0</v>
      </c>
      <c r="G27" s="24">
        <f t="shared" si="4"/>
        <v>0</v>
      </c>
      <c r="H27" s="25">
        <f t="shared" si="4"/>
        <v>0</v>
      </c>
      <c r="I27" s="24">
        <f t="shared" si="4"/>
        <v>0</v>
      </c>
    </row>
    <row r="28" spans="1:14" ht="18.899999999999999" customHeight="1">
      <c r="A28" s="131"/>
      <c r="B28" s="134" t="s">
        <v>27</v>
      </c>
      <c r="C28" s="13"/>
      <c r="D28" s="14"/>
      <c r="E28" s="13"/>
      <c r="F28" s="14"/>
      <c r="G28" s="13"/>
      <c r="H28" s="14"/>
      <c r="I28" s="13"/>
      <c r="J28" s="17"/>
      <c r="K28" s="17"/>
      <c r="L28" s="17"/>
      <c r="M28" s="17"/>
    </row>
    <row r="29" spans="1:14" ht="18.899999999999999" customHeight="1">
      <c r="A29" s="131"/>
      <c r="B29" s="134" t="s">
        <v>28</v>
      </c>
      <c r="C29" s="13"/>
      <c r="D29" s="14"/>
      <c r="E29" s="13"/>
      <c r="F29" s="14"/>
      <c r="G29" s="13"/>
      <c r="H29" s="14"/>
      <c r="I29" s="13"/>
      <c r="J29" s="17"/>
      <c r="K29" s="17"/>
      <c r="L29" s="17"/>
      <c r="M29" s="17"/>
    </row>
    <row r="30" spans="1:14" ht="18.899999999999999" customHeight="1">
      <c r="A30" s="131"/>
      <c r="B30" s="129" t="s">
        <v>29</v>
      </c>
      <c r="C30" s="13"/>
      <c r="D30" s="14"/>
      <c r="E30" s="13"/>
      <c r="F30" s="14"/>
      <c r="G30" s="13"/>
      <c r="H30" s="14"/>
      <c r="I30" s="13"/>
    </row>
    <row r="31" spans="1:14" ht="18.899999999999999" customHeight="1">
      <c r="A31" s="132" t="s">
        <v>190</v>
      </c>
      <c r="B31" s="133" t="s">
        <v>18</v>
      </c>
      <c r="C31" s="24">
        <f t="shared" ref="C31:I31" si="5">C22+C23-C27</f>
        <v>0</v>
      </c>
      <c r="D31" s="25">
        <f t="shared" si="5"/>
        <v>0</v>
      </c>
      <c r="E31" s="24">
        <f t="shared" si="5"/>
        <v>0</v>
      </c>
      <c r="F31" s="25">
        <f t="shared" si="5"/>
        <v>0</v>
      </c>
      <c r="G31" s="24">
        <f t="shared" si="5"/>
        <v>0</v>
      </c>
      <c r="H31" s="25">
        <f t="shared" si="5"/>
        <v>0</v>
      </c>
      <c r="I31" s="24">
        <f t="shared" si="5"/>
        <v>0</v>
      </c>
    </row>
    <row r="32" spans="1:14" ht="18.899999999999999" customHeight="1">
      <c r="A32" s="132" t="s">
        <v>191</v>
      </c>
      <c r="B32" s="133" t="s">
        <v>19</v>
      </c>
      <c r="C32" s="24">
        <f t="shared" ref="C32:I32" si="6">C33+C35+C37+C38+C39</f>
        <v>0</v>
      </c>
      <c r="D32" s="25">
        <f t="shared" si="6"/>
        <v>0</v>
      </c>
      <c r="E32" s="24">
        <f t="shared" si="6"/>
        <v>0</v>
      </c>
      <c r="F32" s="25">
        <f t="shared" si="6"/>
        <v>0</v>
      </c>
      <c r="G32" s="24">
        <f t="shared" si="6"/>
        <v>0</v>
      </c>
      <c r="H32" s="25">
        <f t="shared" si="6"/>
        <v>0</v>
      </c>
      <c r="I32" s="24">
        <f t="shared" si="6"/>
        <v>0</v>
      </c>
    </row>
    <row r="33" spans="1:9" ht="18.899999999999999" customHeight="1">
      <c r="A33" s="132"/>
      <c r="B33" s="129" t="s">
        <v>30</v>
      </c>
      <c r="C33" s="13"/>
      <c r="D33" s="14"/>
      <c r="E33" s="13"/>
      <c r="F33" s="14"/>
      <c r="G33" s="13"/>
      <c r="H33" s="14"/>
      <c r="I33" s="13"/>
    </row>
    <row r="34" spans="1:9" ht="18.899999999999999" customHeight="1">
      <c r="A34" s="132"/>
      <c r="B34" s="129" t="s">
        <v>24</v>
      </c>
      <c r="C34" s="13"/>
      <c r="D34" s="14"/>
      <c r="E34" s="13"/>
      <c r="F34" s="14"/>
      <c r="G34" s="13"/>
      <c r="H34" s="14"/>
      <c r="I34" s="13"/>
    </row>
    <row r="35" spans="1:9" ht="18.899999999999999" customHeight="1">
      <c r="A35" s="132"/>
      <c r="B35" s="129" t="s">
        <v>20</v>
      </c>
      <c r="C35" s="13"/>
      <c r="D35" s="14"/>
      <c r="E35" s="13"/>
      <c r="F35" s="14"/>
      <c r="G35" s="13"/>
      <c r="H35" s="14"/>
      <c r="I35" s="13"/>
    </row>
    <row r="36" spans="1:9" ht="18.899999999999999" customHeight="1">
      <c r="A36" s="131"/>
      <c r="B36" s="129" t="s">
        <v>24</v>
      </c>
      <c r="C36" s="13"/>
      <c r="D36" s="14"/>
      <c r="E36" s="13"/>
      <c r="F36" s="14"/>
      <c r="G36" s="13"/>
      <c r="H36" s="14"/>
      <c r="I36" s="13"/>
    </row>
    <row r="37" spans="1:9" s="17" customFormat="1" ht="18.899999999999999" customHeight="1">
      <c r="A37" s="131"/>
      <c r="B37" s="129" t="s">
        <v>31</v>
      </c>
      <c r="C37" s="13"/>
      <c r="D37" s="14"/>
      <c r="E37" s="13"/>
      <c r="F37" s="14"/>
      <c r="G37" s="13"/>
      <c r="H37" s="14"/>
      <c r="I37" s="13"/>
    </row>
    <row r="38" spans="1:9" ht="18.899999999999999" customHeight="1">
      <c r="A38" s="131"/>
      <c r="B38" s="129" t="s">
        <v>32</v>
      </c>
      <c r="C38" s="13"/>
      <c r="D38" s="14"/>
      <c r="E38" s="13"/>
      <c r="F38" s="14"/>
      <c r="G38" s="13"/>
      <c r="H38" s="14"/>
      <c r="I38" s="13"/>
    </row>
    <row r="39" spans="1:9" ht="18.899999999999999" customHeight="1">
      <c r="A39" s="131"/>
      <c r="B39" s="129" t="s">
        <v>33</v>
      </c>
      <c r="C39" s="13"/>
      <c r="D39" s="14"/>
      <c r="E39" s="13"/>
      <c r="F39" s="14"/>
      <c r="G39" s="13"/>
      <c r="H39" s="14"/>
      <c r="I39" s="13"/>
    </row>
    <row r="40" spans="1:9" ht="18.899999999999999" customHeight="1">
      <c r="A40" s="132" t="s">
        <v>192</v>
      </c>
      <c r="B40" s="130" t="s">
        <v>21</v>
      </c>
      <c r="C40" s="24">
        <f t="shared" ref="C40:I40" si="7">C41+C43+C44+C45</f>
        <v>0</v>
      </c>
      <c r="D40" s="25">
        <f t="shared" si="7"/>
        <v>0</v>
      </c>
      <c r="E40" s="24">
        <f t="shared" si="7"/>
        <v>0</v>
      </c>
      <c r="F40" s="25">
        <f t="shared" si="7"/>
        <v>0</v>
      </c>
      <c r="G40" s="24">
        <f t="shared" si="7"/>
        <v>0</v>
      </c>
      <c r="H40" s="25">
        <f t="shared" si="7"/>
        <v>0</v>
      </c>
      <c r="I40" s="24">
        <f t="shared" si="7"/>
        <v>0</v>
      </c>
    </row>
    <row r="41" spans="1:9" ht="18.899999999999999" customHeight="1">
      <c r="A41" s="131"/>
      <c r="B41" s="135" t="s">
        <v>34</v>
      </c>
      <c r="C41" s="13"/>
      <c r="D41" s="14"/>
      <c r="E41" s="13"/>
      <c r="F41" s="14"/>
      <c r="G41" s="13"/>
      <c r="H41" s="14"/>
      <c r="I41" s="13"/>
    </row>
    <row r="42" spans="1:9" ht="18.899999999999999" customHeight="1">
      <c r="A42" s="131"/>
      <c r="B42" s="134" t="s">
        <v>35</v>
      </c>
      <c r="C42" s="13"/>
      <c r="D42" s="14"/>
      <c r="E42" s="13"/>
      <c r="F42" s="14"/>
      <c r="G42" s="13"/>
      <c r="H42" s="14"/>
      <c r="I42" s="13"/>
    </row>
    <row r="43" spans="1:9" ht="18.899999999999999" customHeight="1">
      <c r="A43" s="131"/>
      <c r="B43" s="134" t="s">
        <v>36</v>
      </c>
      <c r="C43" s="13"/>
      <c r="D43" s="14"/>
      <c r="E43" s="13"/>
      <c r="F43" s="14"/>
      <c r="G43" s="13"/>
      <c r="H43" s="14"/>
      <c r="I43" s="13"/>
    </row>
    <row r="44" spans="1:9" ht="18.899999999999999" customHeight="1">
      <c r="A44" s="131"/>
      <c r="B44" s="129" t="s">
        <v>37</v>
      </c>
      <c r="C44" s="13"/>
      <c r="D44" s="14"/>
      <c r="E44" s="13"/>
      <c r="F44" s="14"/>
      <c r="G44" s="13"/>
      <c r="H44" s="14"/>
      <c r="I44" s="13"/>
    </row>
    <row r="45" spans="1:9" ht="18.899999999999999" customHeight="1">
      <c r="A45" s="131"/>
      <c r="B45" s="129" t="s">
        <v>33</v>
      </c>
      <c r="C45" s="13"/>
      <c r="D45" s="14"/>
      <c r="E45" s="13"/>
      <c r="F45" s="14"/>
      <c r="G45" s="13"/>
      <c r="H45" s="14"/>
      <c r="I45" s="13"/>
    </row>
    <row r="46" spans="1:9" ht="18.899999999999999" customHeight="1">
      <c r="A46" s="132" t="s">
        <v>158</v>
      </c>
      <c r="B46" s="136" t="s">
        <v>22</v>
      </c>
      <c r="C46" s="24">
        <f t="shared" ref="C46:I46" si="8">C31+C32-C40</f>
        <v>0</v>
      </c>
      <c r="D46" s="25">
        <f t="shared" si="8"/>
        <v>0</v>
      </c>
      <c r="E46" s="24">
        <f t="shared" si="8"/>
        <v>0</v>
      </c>
      <c r="F46" s="25">
        <f t="shared" si="8"/>
        <v>0</v>
      </c>
      <c r="G46" s="24">
        <f t="shared" si="8"/>
        <v>0</v>
      </c>
      <c r="H46" s="25">
        <f t="shared" si="8"/>
        <v>0</v>
      </c>
      <c r="I46" s="24">
        <f t="shared" si="8"/>
        <v>0</v>
      </c>
    </row>
    <row r="47" spans="1:9" ht="18.899999999999999" customHeight="1">
      <c r="A47" s="132" t="s">
        <v>193</v>
      </c>
      <c r="B47" s="130" t="s">
        <v>38</v>
      </c>
      <c r="C47" s="24">
        <f t="shared" ref="C47:I47" si="9">C48-C49</f>
        <v>0</v>
      </c>
      <c r="D47" s="25">
        <f t="shared" si="9"/>
        <v>0</v>
      </c>
      <c r="E47" s="24">
        <f t="shared" si="9"/>
        <v>0</v>
      </c>
      <c r="F47" s="25">
        <f t="shared" si="9"/>
        <v>0</v>
      </c>
      <c r="G47" s="24">
        <f t="shared" si="9"/>
        <v>0</v>
      </c>
      <c r="H47" s="25">
        <f t="shared" si="9"/>
        <v>0</v>
      </c>
      <c r="I47" s="24">
        <f t="shared" si="9"/>
        <v>0</v>
      </c>
    </row>
    <row r="48" spans="1:9" ht="18.899999999999999" customHeight="1">
      <c r="A48" s="131"/>
      <c r="B48" s="137" t="s">
        <v>39</v>
      </c>
      <c r="C48" s="26"/>
      <c r="D48" s="27"/>
      <c r="E48" s="26"/>
      <c r="F48" s="27"/>
      <c r="G48" s="26"/>
      <c r="H48" s="27"/>
      <c r="I48" s="26"/>
    </row>
    <row r="49" spans="1:12" ht="18.899999999999999" customHeight="1">
      <c r="A49" s="131"/>
      <c r="B49" s="137" t="s">
        <v>40</v>
      </c>
      <c r="C49" s="26"/>
      <c r="D49" s="27"/>
      <c r="E49" s="26"/>
      <c r="F49" s="27"/>
      <c r="G49" s="26"/>
      <c r="H49" s="27"/>
      <c r="I49" s="26"/>
    </row>
    <row r="50" spans="1:12" ht="18.899999999999999" customHeight="1">
      <c r="A50" s="132" t="s">
        <v>194</v>
      </c>
      <c r="B50" s="130" t="s">
        <v>41</v>
      </c>
      <c r="C50" s="24">
        <f t="shared" ref="C50:I50" si="10">C46+C47</f>
        <v>0</v>
      </c>
      <c r="D50" s="25">
        <f t="shared" si="10"/>
        <v>0</v>
      </c>
      <c r="E50" s="24">
        <f t="shared" si="10"/>
        <v>0</v>
      </c>
      <c r="F50" s="25">
        <f t="shared" si="10"/>
        <v>0</v>
      </c>
      <c r="G50" s="24">
        <f t="shared" si="10"/>
        <v>0</v>
      </c>
      <c r="H50" s="25">
        <f t="shared" si="10"/>
        <v>0</v>
      </c>
      <c r="I50" s="24">
        <f t="shared" si="10"/>
        <v>0</v>
      </c>
    </row>
    <row r="51" spans="1:12" ht="18.899999999999999" customHeight="1">
      <c r="A51" s="132" t="s">
        <v>195</v>
      </c>
      <c r="B51" s="138" t="s">
        <v>42</v>
      </c>
      <c r="C51" s="28"/>
      <c r="D51" s="29"/>
      <c r="E51" s="28"/>
      <c r="F51" s="29"/>
      <c r="G51" s="28"/>
      <c r="H51" s="29"/>
      <c r="I51" s="28"/>
      <c r="J51" s="17"/>
      <c r="K51" s="17"/>
      <c r="L51" s="17"/>
    </row>
    <row r="52" spans="1:12" ht="29">
      <c r="A52" s="132" t="s">
        <v>196</v>
      </c>
      <c r="B52" s="136" t="s">
        <v>43</v>
      </c>
      <c r="C52" s="26"/>
      <c r="D52" s="27"/>
      <c r="E52" s="26"/>
      <c r="F52" s="27"/>
      <c r="G52" s="26"/>
      <c r="H52" s="27"/>
      <c r="I52" s="26"/>
    </row>
    <row r="53" spans="1:12" ht="18.899999999999999" customHeight="1" thickBot="1">
      <c r="A53" s="139" t="s">
        <v>167</v>
      </c>
      <c r="B53" s="140" t="s">
        <v>188</v>
      </c>
      <c r="C53" s="30">
        <f t="shared" ref="C53:I53" si="11">C50-C51-C52</f>
        <v>0</v>
      </c>
      <c r="D53" s="31">
        <f t="shared" si="11"/>
        <v>0</v>
      </c>
      <c r="E53" s="30">
        <f t="shared" si="11"/>
        <v>0</v>
      </c>
      <c r="F53" s="31">
        <f t="shared" si="11"/>
        <v>0</v>
      </c>
      <c r="G53" s="30">
        <f t="shared" si="11"/>
        <v>0</v>
      </c>
      <c r="H53" s="31">
        <f t="shared" si="11"/>
        <v>0</v>
      </c>
      <c r="I53" s="30">
        <f t="shared" si="11"/>
        <v>0</v>
      </c>
    </row>
    <row r="54" spans="1:12" ht="18.899999999999999" customHeight="1">
      <c r="A54" s="32"/>
      <c r="B54" s="33" t="s">
        <v>23</v>
      </c>
      <c r="C54" s="34"/>
      <c r="D54" s="35"/>
      <c r="E54" s="33"/>
      <c r="F54" s="33"/>
      <c r="G54" s="33"/>
      <c r="H54" s="33"/>
      <c r="I54" s="33"/>
    </row>
    <row r="55" spans="1:12" ht="18.899999999999999" customHeight="1">
      <c r="A55" s="32"/>
      <c r="B55" s="261" t="s">
        <v>170</v>
      </c>
      <c r="C55" s="261"/>
      <c r="D55" s="261"/>
      <c r="E55" s="261"/>
      <c r="F55" s="261"/>
      <c r="G55" s="261"/>
      <c r="H55" s="261"/>
      <c r="I55" s="261"/>
    </row>
    <row r="56" spans="1:12" ht="18.899999999999999" customHeight="1">
      <c r="A56" s="32"/>
      <c r="B56" s="36"/>
      <c r="C56" s="36"/>
      <c r="D56" s="36"/>
      <c r="E56" s="36"/>
      <c r="F56" s="36"/>
      <c r="G56" s="36"/>
      <c r="H56" s="36"/>
      <c r="I56" s="36"/>
    </row>
    <row r="57" spans="1:12" ht="18.899999999999999" customHeight="1">
      <c r="A57" s="32"/>
      <c r="B57" s="37" t="s">
        <v>159</v>
      </c>
      <c r="C57" s="38"/>
      <c r="D57" s="38"/>
      <c r="E57" s="39"/>
      <c r="F57" s="39"/>
      <c r="G57" s="39"/>
      <c r="H57" s="39"/>
      <c r="I57" s="39"/>
    </row>
    <row r="58" spans="1:12" ht="18.899999999999999" customHeight="1">
      <c r="A58" s="32"/>
      <c r="B58" s="36"/>
      <c r="C58" s="40"/>
      <c r="D58" s="40"/>
      <c r="E58" s="36"/>
      <c r="F58" s="36"/>
      <c r="G58" s="36"/>
      <c r="H58" s="36"/>
      <c r="I58" s="36"/>
    </row>
    <row r="59" spans="1:12" ht="18.899999999999999" customHeight="1">
      <c r="A59" s="32"/>
      <c r="B59" s="37" t="s">
        <v>160</v>
      </c>
      <c r="C59" s="38"/>
      <c r="D59" s="38"/>
      <c r="E59" s="39"/>
      <c r="F59" s="39"/>
      <c r="G59" s="39"/>
      <c r="H59" s="39"/>
      <c r="I59" s="39"/>
    </row>
    <row r="60" spans="1:12" ht="18.899999999999999" customHeight="1">
      <c r="A60" s="32"/>
      <c r="B60" s="36"/>
      <c r="C60" s="40"/>
      <c r="D60" s="40"/>
      <c r="E60" s="36"/>
      <c r="F60" s="36"/>
      <c r="G60" s="36"/>
      <c r="H60" s="36"/>
      <c r="I60" s="36"/>
    </row>
    <row r="61" spans="1:12" ht="18.899999999999999" customHeight="1">
      <c r="A61" s="32"/>
      <c r="B61" s="37" t="s">
        <v>166</v>
      </c>
      <c r="C61" s="41"/>
      <c r="D61" s="41"/>
      <c r="E61" s="39"/>
      <c r="F61" s="39"/>
      <c r="G61" s="39"/>
      <c r="H61" s="39"/>
      <c r="I61" s="39"/>
    </row>
    <row r="62" spans="1:12" ht="18.899999999999999" customHeight="1">
      <c r="B62" s="42"/>
      <c r="C62" s="43"/>
      <c r="D62" s="43"/>
      <c r="E62" s="44"/>
      <c r="F62" s="44"/>
      <c r="G62" s="44"/>
      <c r="H62" s="44"/>
      <c r="I62" s="44"/>
    </row>
    <row r="63" spans="1:12" ht="18.899999999999999" customHeight="1">
      <c r="B63" s="45"/>
      <c r="C63" s="46"/>
      <c r="D63" s="47"/>
    </row>
    <row r="64" spans="1:12" ht="18.899999999999999" customHeight="1">
      <c r="B64" s="45"/>
      <c r="C64" s="46"/>
      <c r="D64" s="47"/>
    </row>
    <row r="65" spans="1:4" ht="18.899999999999999" customHeight="1">
      <c r="B65" s="45"/>
      <c r="C65" s="48"/>
      <c r="D65" s="48"/>
    </row>
    <row r="66" spans="1:4" ht="18.899999999999999" customHeight="1">
      <c r="B66" s="45"/>
      <c r="C66" s="48"/>
      <c r="D66" s="48"/>
    </row>
    <row r="67" spans="1:4" ht="18.899999999999999" customHeight="1">
      <c r="B67" s="49"/>
      <c r="C67" s="47"/>
      <c r="D67" s="47"/>
    </row>
    <row r="68" spans="1:4" ht="18.899999999999999" customHeight="1">
      <c r="B68" s="50"/>
      <c r="C68" s="46"/>
      <c r="D68" s="47"/>
    </row>
    <row r="69" spans="1:4" ht="18.899999999999999" customHeight="1">
      <c r="B69" s="50"/>
      <c r="C69" s="47"/>
      <c r="D69" s="47"/>
    </row>
    <row r="70" spans="1:4" ht="18.899999999999999" customHeight="1">
      <c r="B70" s="50"/>
      <c r="C70" s="48"/>
      <c r="D70" s="48"/>
    </row>
    <row r="71" spans="1:4" s="52" customFormat="1" ht="18.899999999999999" customHeight="1">
      <c r="A71" s="51"/>
      <c r="C71" s="53"/>
    </row>
  </sheetData>
  <sheetProtection sheet="1" objects="1" scenarios="1"/>
  <mergeCells count="4">
    <mergeCell ref="A2:B2"/>
    <mergeCell ref="A3:A4"/>
    <mergeCell ref="B3:B4"/>
    <mergeCell ref="B55:I55"/>
  </mergeCells>
  <pageMargins left="0.78740157480314965" right="0.39370078740157483" top="0.19685039370078741" bottom="0.78740157480314965" header="0" footer="0"/>
  <pageSetup paperSize="9" scale="60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K554"/>
  <sheetViews>
    <sheetView showGridLines="0" zoomScale="80" zoomScaleNormal="8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2" sqref="F2"/>
    </sheetView>
  </sheetViews>
  <sheetFormatPr defaultColWidth="9.08984375" defaultRowHeight="13"/>
  <cols>
    <col min="1" max="1" width="5.36328125" style="33" customWidth="1"/>
    <col min="2" max="2" width="40.6328125" style="33" customWidth="1"/>
    <col min="3" max="3" width="20.90625" style="33" customWidth="1"/>
    <col min="4" max="4" width="22.90625" style="33" customWidth="1"/>
    <col min="5" max="5" width="23.453125" style="33" customWidth="1"/>
    <col min="6" max="6" width="24.36328125" style="33" customWidth="1"/>
    <col min="7" max="7" width="22.54296875" style="33" customWidth="1"/>
    <col min="8" max="8" width="21.90625" style="33" customWidth="1"/>
    <col min="9" max="9" width="20.453125" style="33" customWidth="1"/>
    <col min="10" max="16" width="9.08984375" style="33"/>
    <col min="17" max="17" width="1.90625" style="33" customWidth="1"/>
    <col min="18" max="16384" width="9.08984375" style="33"/>
  </cols>
  <sheetData>
    <row r="1" spans="1:11" ht="21.75" customHeight="1">
      <c r="A1" s="141" t="s">
        <v>206</v>
      </c>
      <c r="B1" s="141"/>
      <c r="C1" s="327" t="s">
        <v>204</v>
      </c>
      <c r="D1" s="327"/>
      <c r="E1" s="327"/>
      <c r="F1" s="327"/>
      <c r="G1" s="327"/>
      <c r="H1" s="327"/>
      <c r="I1" s="327"/>
    </row>
    <row r="2" spans="1:11" ht="17.25" customHeight="1" thickBot="1">
      <c r="A2" s="266" t="s">
        <v>157</v>
      </c>
      <c r="B2" s="266"/>
      <c r="C2" s="165">
        <v>44196</v>
      </c>
      <c r="D2" s="165">
        <v>44561</v>
      </c>
      <c r="E2" s="165">
        <v>44926</v>
      </c>
      <c r="F2" s="166">
        <f>E2+365</f>
        <v>45291</v>
      </c>
      <c r="G2" s="166">
        <f t="shared" ref="G2:I2" si="0">F2+365</f>
        <v>45656</v>
      </c>
      <c r="H2" s="166">
        <f t="shared" si="0"/>
        <v>46021</v>
      </c>
      <c r="I2" s="166">
        <f t="shared" si="0"/>
        <v>46386</v>
      </c>
    </row>
    <row r="3" spans="1:11" ht="13.5" thickBot="1">
      <c r="A3" s="268" t="s">
        <v>0</v>
      </c>
      <c r="B3" s="271" t="s">
        <v>156</v>
      </c>
      <c r="C3" s="328" t="s">
        <v>154</v>
      </c>
      <c r="D3" s="329"/>
      <c r="E3" s="329"/>
      <c r="F3" s="329"/>
      <c r="G3" s="329"/>
      <c r="H3" s="329"/>
      <c r="I3" s="329"/>
    </row>
    <row r="4" spans="1:11">
      <c r="A4" s="269"/>
      <c r="B4" s="272"/>
      <c r="C4" s="262" t="s">
        <v>2</v>
      </c>
      <c r="D4" s="262" t="s">
        <v>3</v>
      </c>
      <c r="E4" s="262" t="s">
        <v>197</v>
      </c>
      <c r="F4" s="262" t="s">
        <v>198</v>
      </c>
      <c r="G4" s="262" t="s">
        <v>199</v>
      </c>
      <c r="H4" s="262" t="s">
        <v>200</v>
      </c>
      <c r="I4" s="262" t="s">
        <v>201</v>
      </c>
    </row>
    <row r="5" spans="1:11" ht="13.5" thickBot="1">
      <c r="A5" s="270"/>
      <c r="B5" s="273"/>
      <c r="C5" s="263"/>
      <c r="D5" s="263"/>
      <c r="E5" s="330"/>
      <c r="F5" s="330"/>
      <c r="G5" s="330"/>
      <c r="H5" s="330"/>
      <c r="I5" s="330"/>
    </row>
    <row r="6" spans="1:11" ht="13.5" thickBot="1">
      <c r="A6" s="59">
        <v>1</v>
      </c>
      <c r="B6" s="59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spans="1:11" ht="17.149999999999999" customHeight="1" thickBot="1">
      <c r="A7" s="60" t="s">
        <v>4</v>
      </c>
      <c r="B7" s="60" t="s">
        <v>153</v>
      </c>
      <c r="C7" s="61">
        <f t="shared" ref="C7:I7" si="1">C8+C13+C22+C25+C40</f>
        <v>0</v>
      </c>
      <c r="D7" s="61">
        <f t="shared" si="1"/>
        <v>0</v>
      </c>
      <c r="E7" s="61">
        <f t="shared" si="1"/>
        <v>0</v>
      </c>
      <c r="F7" s="61">
        <f t="shared" si="1"/>
        <v>0</v>
      </c>
      <c r="G7" s="61">
        <f t="shared" si="1"/>
        <v>0</v>
      </c>
      <c r="H7" s="61">
        <f t="shared" si="1"/>
        <v>0</v>
      </c>
      <c r="I7" s="61">
        <f t="shared" si="1"/>
        <v>0</v>
      </c>
    </row>
    <row r="8" spans="1:11" ht="23.25" customHeight="1">
      <c r="A8" s="62" t="s">
        <v>5</v>
      </c>
      <c r="B8" s="63" t="s">
        <v>150</v>
      </c>
      <c r="C8" s="64">
        <f t="shared" ref="C8:I8" si="2">C9+C10+C11+C12</f>
        <v>0</v>
      </c>
      <c r="D8" s="64">
        <f t="shared" si="2"/>
        <v>0</v>
      </c>
      <c r="E8" s="64">
        <f t="shared" si="2"/>
        <v>0</v>
      </c>
      <c r="F8" s="64">
        <f t="shared" si="2"/>
        <v>0</v>
      </c>
      <c r="G8" s="64">
        <f t="shared" si="2"/>
        <v>0</v>
      </c>
      <c r="H8" s="64">
        <f t="shared" si="2"/>
        <v>0</v>
      </c>
      <c r="I8" s="64">
        <f t="shared" si="2"/>
        <v>0</v>
      </c>
      <c r="K8" s="142"/>
    </row>
    <row r="9" spans="1:11" ht="15.5">
      <c r="A9" s="55"/>
      <c r="B9" s="65" t="s">
        <v>148</v>
      </c>
      <c r="C9" s="66"/>
      <c r="D9" s="66"/>
      <c r="E9" s="66"/>
      <c r="F9" s="66"/>
      <c r="G9" s="66"/>
      <c r="H9" s="66"/>
      <c r="I9" s="66"/>
    </row>
    <row r="10" spans="1:11" ht="15.5">
      <c r="A10" s="55"/>
      <c r="B10" s="65" t="s">
        <v>146</v>
      </c>
      <c r="C10" s="66"/>
      <c r="D10" s="66"/>
      <c r="E10" s="66"/>
      <c r="F10" s="66"/>
      <c r="G10" s="66"/>
      <c r="H10" s="66"/>
      <c r="I10" s="66"/>
    </row>
    <row r="11" spans="1:11" ht="15.5">
      <c r="A11" s="55"/>
      <c r="B11" s="67" t="s">
        <v>144</v>
      </c>
      <c r="C11" s="66"/>
      <c r="D11" s="66"/>
      <c r="E11" s="66"/>
      <c r="F11" s="66"/>
      <c r="G11" s="66"/>
      <c r="H11" s="66"/>
      <c r="I11" s="66"/>
    </row>
    <row r="12" spans="1:11" ht="15.5">
      <c r="A12" s="55" t="s">
        <v>143</v>
      </c>
      <c r="B12" s="67" t="s">
        <v>142</v>
      </c>
      <c r="C12" s="66"/>
      <c r="D12" s="143"/>
      <c r="E12" s="143"/>
      <c r="F12" s="143"/>
      <c r="G12" s="143"/>
      <c r="H12" s="143"/>
      <c r="I12" s="143"/>
    </row>
    <row r="13" spans="1:11" ht="15.5">
      <c r="A13" s="62" t="s">
        <v>6</v>
      </c>
      <c r="B13" s="68" t="s">
        <v>140</v>
      </c>
      <c r="C13" s="64">
        <f t="shared" ref="C13:I13" si="3">C14+C20+C21</f>
        <v>0</v>
      </c>
      <c r="D13" s="64">
        <f t="shared" si="3"/>
        <v>0</v>
      </c>
      <c r="E13" s="64">
        <f t="shared" si="3"/>
        <v>0</v>
      </c>
      <c r="F13" s="64">
        <f t="shared" si="3"/>
        <v>0</v>
      </c>
      <c r="G13" s="64">
        <f t="shared" si="3"/>
        <v>0</v>
      </c>
      <c r="H13" s="64">
        <f t="shared" si="3"/>
        <v>0</v>
      </c>
      <c r="I13" s="64">
        <f t="shared" si="3"/>
        <v>0</v>
      </c>
    </row>
    <row r="14" spans="1:11" ht="15.5">
      <c r="A14" s="55"/>
      <c r="B14" s="69" t="s">
        <v>138</v>
      </c>
      <c r="C14" s="70">
        <f t="shared" ref="C14:I14" si="4">SUM(C15:C19)</f>
        <v>0</v>
      </c>
      <c r="D14" s="70">
        <f t="shared" si="4"/>
        <v>0</v>
      </c>
      <c r="E14" s="70">
        <f t="shared" si="4"/>
        <v>0</v>
      </c>
      <c r="F14" s="70">
        <f t="shared" si="4"/>
        <v>0</v>
      </c>
      <c r="G14" s="70">
        <f t="shared" si="4"/>
        <v>0</v>
      </c>
      <c r="H14" s="70">
        <f t="shared" si="4"/>
        <v>0</v>
      </c>
      <c r="I14" s="70">
        <f t="shared" si="4"/>
        <v>0</v>
      </c>
    </row>
    <row r="15" spans="1:11" ht="15.5">
      <c r="A15" s="55"/>
      <c r="B15" s="71" t="s">
        <v>137</v>
      </c>
      <c r="C15" s="66"/>
      <c r="D15" s="66"/>
      <c r="E15" s="66"/>
      <c r="F15" s="66"/>
      <c r="G15" s="66"/>
      <c r="H15" s="66"/>
      <c r="I15" s="66"/>
    </row>
    <row r="16" spans="1:11" ht="15.5">
      <c r="A16" s="55"/>
      <c r="B16" s="69" t="s">
        <v>135</v>
      </c>
      <c r="C16" s="66"/>
      <c r="D16" s="66"/>
      <c r="E16" s="66"/>
      <c r="F16" s="66"/>
      <c r="G16" s="66"/>
      <c r="H16" s="66"/>
      <c r="I16" s="66"/>
    </row>
    <row r="17" spans="1:9" ht="15.5">
      <c r="A17" s="55"/>
      <c r="B17" s="65" t="s">
        <v>134</v>
      </c>
      <c r="C17" s="66"/>
      <c r="D17" s="66"/>
      <c r="E17" s="66"/>
      <c r="F17" s="66"/>
      <c r="G17" s="66"/>
      <c r="H17" s="66"/>
      <c r="I17" s="66"/>
    </row>
    <row r="18" spans="1:9" ht="15.5">
      <c r="A18" s="55"/>
      <c r="B18" s="65" t="s">
        <v>132</v>
      </c>
      <c r="C18" s="66"/>
      <c r="D18" s="66"/>
      <c r="E18" s="66"/>
      <c r="F18" s="66"/>
      <c r="G18" s="66"/>
      <c r="H18" s="66"/>
      <c r="I18" s="66"/>
    </row>
    <row r="19" spans="1:9" ht="15.5">
      <c r="A19" s="55"/>
      <c r="B19" s="69" t="s">
        <v>131</v>
      </c>
      <c r="C19" s="66"/>
      <c r="D19" s="66"/>
      <c r="E19" s="66"/>
      <c r="F19" s="66"/>
      <c r="G19" s="66"/>
      <c r="H19" s="66"/>
      <c r="I19" s="66"/>
    </row>
    <row r="20" spans="1:9" ht="15.5">
      <c r="A20" s="55"/>
      <c r="B20" s="69" t="s">
        <v>129</v>
      </c>
      <c r="C20" s="66"/>
      <c r="D20" s="66"/>
      <c r="E20" s="66"/>
      <c r="F20" s="66"/>
      <c r="G20" s="66"/>
      <c r="H20" s="66"/>
      <c r="I20" s="66"/>
    </row>
    <row r="21" spans="1:9" ht="15.5">
      <c r="A21" s="55"/>
      <c r="B21" s="71" t="s">
        <v>128</v>
      </c>
      <c r="C21" s="66"/>
      <c r="D21" s="66"/>
      <c r="E21" s="66"/>
      <c r="F21" s="66"/>
      <c r="G21" s="66"/>
      <c r="H21" s="66"/>
      <c r="I21" s="66"/>
    </row>
    <row r="22" spans="1:9" ht="15.5">
      <c r="A22" s="62" t="s">
        <v>7</v>
      </c>
      <c r="B22" s="72" t="s">
        <v>127</v>
      </c>
      <c r="C22" s="64">
        <f t="shared" ref="C22:I22" si="5">C23+C24</f>
        <v>0</v>
      </c>
      <c r="D22" s="64">
        <f t="shared" si="5"/>
        <v>0</v>
      </c>
      <c r="E22" s="64">
        <f t="shared" si="5"/>
        <v>0</v>
      </c>
      <c r="F22" s="64">
        <f t="shared" si="5"/>
        <v>0</v>
      </c>
      <c r="G22" s="64">
        <f t="shared" si="5"/>
        <v>0</v>
      </c>
      <c r="H22" s="64">
        <f t="shared" si="5"/>
        <v>0</v>
      </c>
      <c r="I22" s="64">
        <f t="shared" si="5"/>
        <v>0</v>
      </c>
    </row>
    <row r="23" spans="1:9" ht="15.5">
      <c r="A23" s="55"/>
      <c r="B23" s="69" t="s">
        <v>126</v>
      </c>
      <c r="C23" s="66"/>
      <c r="D23" s="66"/>
      <c r="E23" s="66"/>
      <c r="F23" s="66"/>
      <c r="G23" s="66"/>
      <c r="H23" s="66"/>
      <c r="I23" s="66"/>
    </row>
    <row r="24" spans="1:9" ht="15.5">
      <c r="A24" s="55"/>
      <c r="B24" s="69" t="s">
        <v>123</v>
      </c>
      <c r="C24" s="66"/>
      <c r="D24" s="66"/>
      <c r="E24" s="66"/>
      <c r="F24" s="66"/>
      <c r="G24" s="66"/>
      <c r="H24" s="66"/>
      <c r="I24" s="66"/>
    </row>
    <row r="25" spans="1:9" ht="15.5">
      <c r="A25" s="62" t="s">
        <v>9</v>
      </c>
      <c r="B25" s="72" t="s">
        <v>122</v>
      </c>
      <c r="C25" s="64">
        <f t="shared" ref="C25:I25" si="6">C26+C27+C28+C39</f>
        <v>0</v>
      </c>
      <c r="D25" s="64">
        <f t="shared" si="6"/>
        <v>0</v>
      </c>
      <c r="E25" s="64">
        <f t="shared" si="6"/>
        <v>0</v>
      </c>
      <c r="F25" s="64">
        <f t="shared" si="6"/>
        <v>0</v>
      </c>
      <c r="G25" s="64">
        <f t="shared" si="6"/>
        <v>0</v>
      </c>
      <c r="H25" s="64">
        <f t="shared" si="6"/>
        <v>0</v>
      </c>
      <c r="I25" s="64">
        <f t="shared" si="6"/>
        <v>0</v>
      </c>
    </row>
    <row r="26" spans="1:9" ht="15.5">
      <c r="A26" s="55"/>
      <c r="B26" s="69" t="s">
        <v>120</v>
      </c>
      <c r="C26" s="66"/>
      <c r="D26" s="66"/>
      <c r="E26" s="66"/>
      <c r="F26" s="66"/>
      <c r="G26" s="66"/>
      <c r="H26" s="66"/>
      <c r="I26" s="66"/>
    </row>
    <row r="27" spans="1:9" ht="15.5">
      <c r="A27" s="55"/>
      <c r="B27" s="69" t="s">
        <v>118</v>
      </c>
      <c r="C27" s="66"/>
      <c r="D27" s="66"/>
      <c r="E27" s="66"/>
      <c r="F27" s="66"/>
      <c r="G27" s="66"/>
      <c r="H27" s="66"/>
      <c r="I27" s="66"/>
    </row>
    <row r="28" spans="1:9" ht="20.149999999999999" customHeight="1">
      <c r="A28" s="55"/>
      <c r="B28" s="71" t="s">
        <v>117</v>
      </c>
      <c r="C28" s="70">
        <f t="shared" ref="C28:I28" si="7">C29+C34</f>
        <v>0</v>
      </c>
      <c r="D28" s="70">
        <f t="shared" si="7"/>
        <v>0</v>
      </c>
      <c r="E28" s="70">
        <f t="shared" si="7"/>
        <v>0</v>
      </c>
      <c r="F28" s="70">
        <f t="shared" si="7"/>
        <v>0</v>
      </c>
      <c r="G28" s="70">
        <f t="shared" si="7"/>
        <v>0</v>
      </c>
      <c r="H28" s="70">
        <f t="shared" si="7"/>
        <v>0</v>
      </c>
      <c r="I28" s="70">
        <f t="shared" si="7"/>
        <v>0</v>
      </c>
    </row>
    <row r="29" spans="1:9" ht="20.149999999999999" customHeight="1">
      <c r="A29" s="55"/>
      <c r="B29" s="71" t="s">
        <v>115</v>
      </c>
      <c r="C29" s="70">
        <f t="shared" ref="C29:I29" si="8">SUM(C30:C33)</f>
        <v>0</v>
      </c>
      <c r="D29" s="70">
        <f t="shared" si="8"/>
        <v>0</v>
      </c>
      <c r="E29" s="70">
        <f t="shared" si="8"/>
        <v>0</v>
      </c>
      <c r="F29" s="70">
        <f t="shared" si="8"/>
        <v>0</v>
      </c>
      <c r="G29" s="70">
        <f t="shared" si="8"/>
        <v>0</v>
      </c>
      <c r="H29" s="70">
        <f t="shared" si="8"/>
        <v>0</v>
      </c>
      <c r="I29" s="70">
        <f t="shared" si="8"/>
        <v>0</v>
      </c>
    </row>
    <row r="30" spans="1:9" ht="16.5" customHeight="1">
      <c r="A30" s="55"/>
      <c r="B30" s="71" t="s">
        <v>107</v>
      </c>
      <c r="C30" s="66"/>
      <c r="D30" s="66"/>
      <c r="E30" s="66"/>
      <c r="F30" s="66"/>
      <c r="G30" s="66"/>
      <c r="H30" s="66"/>
      <c r="I30" s="66"/>
    </row>
    <row r="31" spans="1:9" ht="16.5" customHeight="1">
      <c r="A31" s="55"/>
      <c r="B31" s="71" t="s">
        <v>105</v>
      </c>
      <c r="C31" s="66"/>
      <c r="D31" s="66"/>
      <c r="E31" s="66"/>
      <c r="F31" s="66"/>
      <c r="G31" s="66"/>
      <c r="H31" s="66"/>
      <c r="I31" s="66"/>
    </row>
    <row r="32" spans="1:9" ht="15.5">
      <c r="A32" s="55"/>
      <c r="B32" s="71" t="s">
        <v>104</v>
      </c>
      <c r="C32" s="66"/>
      <c r="D32" s="66"/>
      <c r="E32" s="66"/>
      <c r="F32" s="66"/>
      <c r="G32" s="66"/>
      <c r="H32" s="66"/>
      <c r="I32" s="66"/>
    </row>
    <row r="33" spans="1:9" ht="16.5" customHeight="1">
      <c r="A33" s="55"/>
      <c r="B33" s="71" t="s">
        <v>103</v>
      </c>
      <c r="C33" s="66"/>
      <c r="D33" s="66"/>
      <c r="E33" s="66"/>
      <c r="F33" s="66"/>
      <c r="G33" s="66"/>
      <c r="H33" s="66"/>
      <c r="I33" s="66"/>
    </row>
    <row r="34" spans="1:9" ht="16.5" customHeight="1">
      <c r="A34" s="55"/>
      <c r="B34" s="71" t="s">
        <v>109</v>
      </c>
      <c r="C34" s="70">
        <f t="shared" ref="C34:I34" si="9">C35+C36+C37+C38</f>
        <v>0</v>
      </c>
      <c r="D34" s="70">
        <f t="shared" si="9"/>
        <v>0</v>
      </c>
      <c r="E34" s="70">
        <f t="shared" si="9"/>
        <v>0</v>
      </c>
      <c r="F34" s="70">
        <f t="shared" si="9"/>
        <v>0</v>
      </c>
      <c r="G34" s="70">
        <f t="shared" si="9"/>
        <v>0</v>
      </c>
      <c r="H34" s="70">
        <f t="shared" si="9"/>
        <v>0</v>
      </c>
      <c r="I34" s="70">
        <f t="shared" si="9"/>
        <v>0</v>
      </c>
    </row>
    <row r="35" spans="1:9" ht="16.5" customHeight="1">
      <c r="A35" s="55"/>
      <c r="B35" s="71" t="s">
        <v>107</v>
      </c>
      <c r="C35" s="66"/>
      <c r="D35" s="66"/>
      <c r="E35" s="66"/>
      <c r="F35" s="66"/>
      <c r="G35" s="66"/>
      <c r="H35" s="66"/>
      <c r="I35" s="66"/>
    </row>
    <row r="36" spans="1:9" ht="16.5" customHeight="1">
      <c r="A36" s="55"/>
      <c r="B36" s="71" t="s">
        <v>105</v>
      </c>
      <c r="C36" s="66"/>
      <c r="D36" s="66"/>
      <c r="E36" s="66"/>
      <c r="F36" s="66"/>
      <c r="G36" s="66"/>
      <c r="H36" s="66"/>
      <c r="I36" s="66"/>
    </row>
    <row r="37" spans="1:9" ht="16.5" customHeight="1">
      <c r="A37" s="55"/>
      <c r="B37" s="71" t="s">
        <v>104</v>
      </c>
      <c r="C37" s="66"/>
      <c r="D37" s="66"/>
      <c r="E37" s="66"/>
      <c r="F37" s="66"/>
      <c r="G37" s="66"/>
      <c r="H37" s="66"/>
      <c r="I37" s="66"/>
    </row>
    <row r="38" spans="1:9" ht="16.5" customHeight="1">
      <c r="A38" s="55"/>
      <c r="B38" s="71" t="s">
        <v>103</v>
      </c>
      <c r="C38" s="66"/>
      <c r="D38" s="66"/>
      <c r="E38" s="66"/>
      <c r="F38" s="66"/>
      <c r="G38" s="66"/>
      <c r="H38" s="66"/>
      <c r="I38" s="66"/>
    </row>
    <row r="39" spans="1:9" ht="15.5">
      <c r="A39" s="55"/>
      <c r="B39" s="71" t="s">
        <v>102</v>
      </c>
      <c r="C39" s="66"/>
      <c r="D39" s="66"/>
      <c r="E39" s="66"/>
      <c r="F39" s="66"/>
      <c r="G39" s="66"/>
      <c r="H39" s="66"/>
      <c r="I39" s="66"/>
    </row>
    <row r="40" spans="1:9" ht="15.5">
      <c r="A40" s="62" t="s">
        <v>10</v>
      </c>
      <c r="B40" s="73" t="s">
        <v>101</v>
      </c>
      <c r="C40" s="70">
        <f t="shared" ref="C40:I40" si="10">C41+C42</f>
        <v>0</v>
      </c>
      <c r="D40" s="70">
        <f t="shared" si="10"/>
        <v>0</v>
      </c>
      <c r="E40" s="70">
        <f t="shared" si="10"/>
        <v>0</v>
      </c>
      <c r="F40" s="70">
        <f t="shared" si="10"/>
        <v>0</v>
      </c>
      <c r="G40" s="70">
        <f t="shared" si="10"/>
        <v>0</v>
      </c>
      <c r="H40" s="70">
        <f t="shared" si="10"/>
        <v>0</v>
      </c>
      <c r="I40" s="70">
        <f t="shared" si="10"/>
        <v>0</v>
      </c>
    </row>
    <row r="41" spans="1:9" ht="16.5" customHeight="1">
      <c r="A41" s="55"/>
      <c r="B41" s="69" t="s">
        <v>99</v>
      </c>
      <c r="C41" s="66"/>
      <c r="D41" s="66"/>
      <c r="E41" s="66"/>
      <c r="F41" s="66"/>
      <c r="G41" s="66"/>
      <c r="H41" s="66"/>
      <c r="I41" s="66"/>
    </row>
    <row r="42" spans="1:9" ht="16.5" customHeight="1" thickBot="1">
      <c r="A42" s="7"/>
      <c r="B42" s="74" t="s">
        <v>59</v>
      </c>
      <c r="C42" s="75"/>
      <c r="D42" s="75"/>
      <c r="E42" s="75"/>
      <c r="F42" s="75"/>
      <c r="G42" s="75"/>
      <c r="H42" s="75"/>
      <c r="I42" s="75"/>
    </row>
    <row r="43" spans="1:9" ht="16" thickBot="1">
      <c r="A43" s="60" t="s">
        <v>8</v>
      </c>
      <c r="B43" s="60" t="s">
        <v>97</v>
      </c>
      <c r="C43" s="76">
        <f t="shared" ref="C43:I43" si="11">C44+C50+C63+C80</f>
        <v>0</v>
      </c>
      <c r="D43" s="76">
        <f t="shared" si="11"/>
        <v>0</v>
      </c>
      <c r="E43" s="76">
        <f t="shared" si="11"/>
        <v>0</v>
      </c>
      <c r="F43" s="76">
        <f t="shared" si="11"/>
        <v>0</v>
      </c>
      <c r="G43" s="76">
        <f t="shared" si="11"/>
        <v>0</v>
      </c>
      <c r="H43" s="76">
        <f t="shared" si="11"/>
        <v>0</v>
      </c>
      <c r="I43" s="76">
        <f t="shared" si="11"/>
        <v>0</v>
      </c>
    </row>
    <row r="44" spans="1:9" ht="15.5">
      <c r="A44" s="62" t="s">
        <v>5</v>
      </c>
      <c r="B44" s="72" t="s">
        <v>95</v>
      </c>
      <c r="C44" s="64">
        <f t="shared" ref="C44:I44" si="12">SUM(C45:C49)</f>
        <v>0</v>
      </c>
      <c r="D44" s="77">
        <f t="shared" si="12"/>
        <v>0</v>
      </c>
      <c r="E44" s="64">
        <f t="shared" si="12"/>
        <v>0</v>
      </c>
      <c r="F44" s="64">
        <f t="shared" si="12"/>
        <v>0</v>
      </c>
      <c r="G44" s="64">
        <f t="shared" si="12"/>
        <v>0</v>
      </c>
      <c r="H44" s="64">
        <f t="shared" si="12"/>
        <v>0</v>
      </c>
      <c r="I44" s="64">
        <f t="shared" si="12"/>
        <v>0</v>
      </c>
    </row>
    <row r="45" spans="1:9" ht="15.5">
      <c r="A45" s="55"/>
      <c r="B45" s="65" t="s">
        <v>94</v>
      </c>
      <c r="C45" s="66"/>
      <c r="D45" s="66"/>
      <c r="E45" s="66"/>
      <c r="F45" s="66"/>
      <c r="G45" s="66"/>
      <c r="H45" s="66"/>
      <c r="I45" s="66"/>
    </row>
    <row r="46" spans="1:9" ht="15.5">
      <c r="A46" s="55"/>
      <c r="B46" s="65" t="s">
        <v>92</v>
      </c>
      <c r="C46" s="66"/>
      <c r="D46" s="66"/>
      <c r="E46" s="66"/>
      <c r="F46" s="66"/>
      <c r="G46" s="66"/>
      <c r="H46" s="66"/>
      <c r="I46" s="66"/>
    </row>
    <row r="47" spans="1:9" ht="15.5">
      <c r="A47" s="55"/>
      <c r="B47" s="69" t="s">
        <v>90</v>
      </c>
      <c r="C47" s="66"/>
      <c r="D47" s="66"/>
      <c r="E47" s="66"/>
      <c r="F47" s="66"/>
      <c r="G47" s="66"/>
      <c r="H47" s="66"/>
      <c r="I47" s="66"/>
    </row>
    <row r="48" spans="1:9" ht="16.5" customHeight="1">
      <c r="A48" s="55"/>
      <c r="B48" s="69" t="s">
        <v>89</v>
      </c>
      <c r="C48" s="66"/>
      <c r="D48" s="66"/>
      <c r="E48" s="66"/>
      <c r="F48" s="66"/>
      <c r="G48" s="66"/>
      <c r="H48" s="66"/>
      <c r="I48" s="66"/>
    </row>
    <row r="49" spans="1:9" ht="15.5">
      <c r="A49" s="55"/>
      <c r="B49" s="69" t="s">
        <v>88</v>
      </c>
      <c r="C49" s="66"/>
      <c r="D49" s="66"/>
      <c r="E49" s="66"/>
      <c r="F49" s="66"/>
      <c r="G49" s="66"/>
      <c r="H49" s="66"/>
      <c r="I49" s="66"/>
    </row>
    <row r="50" spans="1:9" ht="15.5">
      <c r="A50" s="62" t="s">
        <v>6</v>
      </c>
      <c r="B50" s="68" t="s">
        <v>87</v>
      </c>
      <c r="C50" s="64">
        <f t="shared" ref="C50:I50" si="13">C51+C56</f>
        <v>0</v>
      </c>
      <c r="D50" s="64">
        <f t="shared" si="13"/>
        <v>0</v>
      </c>
      <c r="E50" s="64">
        <f t="shared" si="13"/>
        <v>0</v>
      </c>
      <c r="F50" s="64">
        <f t="shared" si="13"/>
        <v>0</v>
      </c>
      <c r="G50" s="64">
        <f t="shared" si="13"/>
        <v>0</v>
      </c>
      <c r="H50" s="64">
        <f t="shared" si="13"/>
        <v>0</v>
      </c>
      <c r="I50" s="64">
        <f t="shared" si="13"/>
        <v>0</v>
      </c>
    </row>
    <row r="51" spans="1:9" ht="15.5">
      <c r="A51" s="55"/>
      <c r="B51" s="65" t="s">
        <v>85</v>
      </c>
      <c r="C51" s="70">
        <f t="shared" ref="C51:I51" si="14">C52+C55</f>
        <v>0</v>
      </c>
      <c r="D51" s="70">
        <f t="shared" si="14"/>
        <v>0</v>
      </c>
      <c r="E51" s="70">
        <f t="shared" si="14"/>
        <v>0</v>
      </c>
      <c r="F51" s="70">
        <f t="shared" si="14"/>
        <v>0</v>
      </c>
      <c r="G51" s="70">
        <f t="shared" si="14"/>
        <v>0</v>
      </c>
      <c r="H51" s="70">
        <f t="shared" si="14"/>
        <v>0</v>
      </c>
      <c r="I51" s="70">
        <f t="shared" si="14"/>
        <v>0</v>
      </c>
    </row>
    <row r="52" spans="1:9" ht="15.5">
      <c r="A52" s="55"/>
      <c r="B52" s="71" t="s">
        <v>76</v>
      </c>
      <c r="C52" s="70">
        <f t="shared" ref="C52:I52" si="15">C53+C54</f>
        <v>0</v>
      </c>
      <c r="D52" s="70">
        <f t="shared" si="15"/>
        <v>0</v>
      </c>
      <c r="E52" s="70">
        <f t="shared" si="15"/>
        <v>0</v>
      </c>
      <c r="F52" s="70">
        <f t="shared" si="15"/>
        <v>0</v>
      </c>
      <c r="G52" s="70">
        <f t="shared" si="15"/>
        <v>0</v>
      </c>
      <c r="H52" s="70">
        <f t="shared" si="15"/>
        <v>0</v>
      </c>
      <c r="I52" s="70">
        <f t="shared" si="15"/>
        <v>0</v>
      </c>
    </row>
    <row r="53" spans="1:9" ht="15.5">
      <c r="A53" s="55"/>
      <c r="B53" s="71" t="s">
        <v>74</v>
      </c>
      <c r="C53" s="66"/>
      <c r="D53" s="66"/>
      <c r="E53" s="66"/>
      <c r="F53" s="66"/>
      <c r="G53" s="66"/>
      <c r="H53" s="66"/>
      <c r="I53" s="66"/>
    </row>
    <row r="54" spans="1:9" ht="15.5">
      <c r="A54" s="55"/>
      <c r="B54" s="71" t="s">
        <v>72</v>
      </c>
      <c r="C54" s="66"/>
      <c r="D54" s="66"/>
      <c r="E54" s="66"/>
      <c r="F54" s="66"/>
      <c r="G54" s="66"/>
      <c r="H54" s="66"/>
      <c r="I54" s="66"/>
    </row>
    <row r="55" spans="1:9" ht="15.5">
      <c r="A55" s="55"/>
      <c r="B55" s="71" t="s">
        <v>80</v>
      </c>
      <c r="C55" s="66"/>
      <c r="D55" s="66"/>
      <c r="E55" s="66"/>
      <c r="F55" s="66"/>
      <c r="G55" s="66"/>
      <c r="H55" s="66"/>
      <c r="I55" s="66"/>
    </row>
    <row r="56" spans="1:9" ht="15.5">
      <c r="A56" s="55"/>
      <c r="B56" s="71" t="s">
        <v>78</v>
      </c>
      <c r="C56" s="70">
        <f t="shared" ref="C56:I56" si="16">C57+C60+C61+C62</f>
        <v>0</v>
      </c>
      <c r="D56" s="70">
        <f t="shared" si="16"/>
        <v>0</v>
      </c>
      <c r="E56" s="70">
        <f t="shared" si="16"/>
        <v>0</v>
      </c>
      <c r="F56" s="70">
        <f t="shared" si="16"/>
        <v>0</v>
      </c>
      <c r="G56" s="70">
        <f t="shared" si="16"/>
        <v>0</v>
      </c>
      <c r="H56" s="70">
        <f t="shared" si="16"/>
        <v>0</v>
      </c>
      <c r="I56" s="70">
        <f t="shared" si="16"/>
        <v>0</v>
      </c>
    </row>
    <row r="57" spans="1:9" ht="15.5">
      <c r="A57" s="55"/>
      <c r="B57" s="71" t="s">
        <v>76</v>
      </c>
      <c r="C57" s="70">
        <f t="shared" ref="C57:I57" si="17">C58+C59</f>
        <v>0</v>
      </c>
      <c r="D57" s="70">
        <f t="shared" si="17"/>
        <v>0</v>
      </c>
      <c r="E57" s="70">
        <f t="shared" si="17"/>
        <v>0</v>
      </c>
      <c r="F57" s="70">
        <f t="shared" si="17"/>
        <v>0</v>
      </c>
      <c r="G57" s="70">
        <f t="shared" si="17"/>
        <v>0</v>
      </c>
      <c r="H57" s="70">
        <f t="shared" si="17"/>
        <v>0</v>
      </c>
      <c r="I57" s="70">
        <f t="shared" si="17"/>
        <v>0</v>
      </c>
    </row>
    <row r="58" spans="1:9" ht="15.5">
      <c r="A58" s="55"/>
      <c r="B58" s="71" t="s">
        <v>74</v>
      </c>
      <c r="C58" s="66"/>
      <c r="D58" s="66"/>
      <c r="E58" s="66"/>
      <c r="F58" s="66"/>
      <c r="G58" s="66"/>
      <c r="H58" s="66"/>
      <c r="I58" s="66"/>
    </row>
    <row r="59" spans="1:9" ht="15.5">
      <c r="A59" s="55"/>
      <c r="B59" s="71" t="s">
        <v>72</v>
      </c>
      <c r="C59" s="66"/>
      <c r="D59" s="66"/>
      <c r="E59" s="66"/>
      <c r="F59" s="66"/>
      <c r="G59" s="66"/>
      <c r="H59" s="66"/>
      <c r="I59" s="66"/>
    </row>
    <row r="60" spans="1:9" ht="24">
      <c r="A60" s="55"/>
      <c r="B60" s="71" t="s">
        <v>70</v>
      </c>
      <c r="C60" s="66"/>
      <c r="D60" s="66"/>
      <c r="E60" s="66"/>
      <c r="F60" s="66"/>
      <c r="G60" s="66"/>
      <c r="H60" s="66"/>
      <c r="I60" s="66"/>
    </row>
    <row r="61" spans="1:9" ht="15.5">
      <c r="A61" s="55"/>
      <c r="B61" s="69" t="s">
        <v>68</v>
      </c>
      <c r="C61" s="66"/>
      <c r="D61" s="66"/>
      <c r="E61" s="66"/>
      <c r="F61" s="66"/>
      <c r="G61" s="66"/>
      <c r="H61" s="66"/>
      <c r="I61" s="66"/>
    </row>
    <row r="62" spans="1:9" ht="16.5" customHeight="1">
      <c r="A62" s="55"/>
      <c r="B62" s="67" t="s">
        <v>66</v>
      </c>
      <c r="C62" s="66"/>
      <c r="D62" s="66"/>
      <c r="E62" s="66"/>
      <c r="F62" s="66"/>
      <c r="G62" s="66"/>
      <c r="H62" s="66"/>
      <c r="I62" s="66"/>
    </row>
    <row r="63" spans="1:9" ht="15.5">
      <c r="A63" s="62" t="s">
        <v>7</v>
      </c>
      <c r="B63" s="73" t="s">
        <v>64</v>
      </c>
      <c r="C63" s="64">
        <f t="shared" ref="C63:I63" si="18">C64+C79</f>
        <v>0</v>
      </c>
      <c r="D63" s="64">
        <f t="shared" si="18"/>
        <v>0</v>
      </c>
      <c r="E63" s="64">
        <f t="shared" si="18"/>
        <v>0</v>
      </c>
      <c r="F63" s="64">
        <f t="shared" si="18"/>
        <v>0</v>
      </c>
      <c r="G63" s="64">
        <f t="shared" si="18"/>
        <v>0</v>
      </c>
      <c r="H63" s="64">
        <f t="shared" si="18"/>
        <v>0</v>
      </c>
      <c r="I63" s="64">
        <f t="shared" si="18"/>
        <v>0</v>
      </c>
    </row>
    <row r="64" spans="1:9" ht="15.5">
      <c r="A64" s="55"/>
      <c r="B64" s="71" t="s">
        <v>62</v>
      </c>
      <c r="C64" s="70">
        <f t="shared" ref="C64:I64" si="19">C65+C70+C75</f>
        <v>0</v>
      </c>
      <c r="D64" s="70">
        <f t="shared" si="19"/>
        <v>0</v>
      </c>
      <c r="E64" s="70">
        <f t="shared" si="19"/>
        <v>0</v>
      </c>
      <c r="F64" s="70">
        <f t="shared" si="19"/>
        <v>0</v>
      </c>
      <c r="G64" s="70">
        <f t="shared" si="19"/>
        <v>0</v>
      </c>
      <c r="H64" s="70">
        <f t="shared" si="19"/>
        <v>0</v>
      </c>
      <c r="I64" s="70">
        <f t="shared" si="19"/>
        <v>0</v>
      </c>
    </row>
    <row r="65" spans="1:9" ht="15.5">
      <c r="A65" s="55"/>
      <c r="B65" s="71" t="s">
        <v>60</v>
      </c>
      <c r="C65" s="70">
        <f t="shared" ref="C65:I65" si="20">C66+C67+C68+C69</f>
        <v>0</v>
      </c>
      <c r="D65" s="70">
        <f t="shared" si="20"/>
        <v>0</v>
      </c>
      <c r="E65" s="70">
        <f t="shared" si="20"/>
        <v>0</v>
      </c>
      <c r="F65" s="70">
        <f t="shared" si="20"/>
        <v>0</v>
      </c>
      <c r="G65" s="70">
        <f t="shared" si="20"/>
        <v>0</v>
      </c>
      <c r="H65" s="70">
        <f t="shared" si="20"/>
        <v>0</v>
      </c>
      <c r="I65" s="70">
        <f t="shared" si="20"/>
        <v>0</v>
      </c>
    </row>
    <row r="66" spans="1:9" ht="15.5">
      <c r="A66" s="55"/>
      <c r="B66" s="71" t="s">
        <v>55</v>
      </c>
      <c r="C66" s="66"/>
      <c r="D66" s="66"/>
      <c r="E66" s="66"/>
      <c r="F66" s="66"/>
      <c r="G66" s="66"/>
      <c r="H66" s="66"/>
      <c r="I66" s="66"/>
    </row>
    <row r="67" spans="1:9" ht="15.5">
      <c r="A67" s="55"/>
      <c r="B67" s="69" t="s">
        <v>54</v>
      </c>
      <c r="C67" s="66"/>
      <c r="D67" s="66"/>
      <c r="E67" s="66"/>
      <c r="F67" s="66"/>
      <c r="G67" s="66"/>
      <c r="H67" s="66"/>
      <c r="I67" s="66"/>
    </row>
    <row r="68" spans="1:9" ht="15.5">
      <c r="A68" s="55"/>
      <c r="B68" s="69" t="s">
        <v>53</v>
      </c>
      <c r="C68" s="66"/>
      <c r="D68" s="66"/>
      <c r="E68" s="66"/>
      <c r="F68" s="66"/>
      <c r="G68" s="66"/>
      <c r="H68" s="66"/>
      <c r="I68" s="66"/>
    </row>
    <row r="69" spans="1:9" ht="15.5">
      <c r="A69" s="55"/>
      <c r="B69" s="69" t="s">
        <v>52</v>
      </c>
      <c r="C69" s="66"/>
      <c r="D69" s="66"/>
      <c r="E69" s="66"/>
      <c r="F69" s="66"/>
      <c r="G69" s="66"/>
      <c r="H69" s="66"/>
      <c r="I69" s="66"/>
    </row>
    <row r="70" spans="1:9" ht="15.5">
      <c r="A70" s="55"/>
      <c r="B70" s="69" t="s">
        <v>56</v>
      </c>
      <c r="C70" s="70">
        <f t="shared" ref="C70:I70" si="21">C71+C72+C73+C74</f>
        <v>0</v>
      </c>
      <c r="D70" s="70">
        <f t="shared" si="21"/>
        <v>0</v>
      </c>
      <c r="E70" s="70">
        <f t="shared" si="21"/>
        <v>0</v>
      </c>
      <c r="F70" s="70">
        <f t="shared" si="21"/>
        <v>0</v>
      </c>
      <c r="G70" s="70">
        <f t="shared" si="21"/>
        <v>0</v>
      </c>
      <c r="H70" s="70">
        <f t="shared" si="21"/>
        <v>0</v>
      </c>
      <c r="I70" s="70">
        <f t="shared" si="21"/>
        <v>0</v>
      </c>
    </row>
    <row r="71" spans="1:9" ht="15.5">
      <c r="A71" s="55"/>
      <c r="B71" s="71" t="s">
        <v>55</v>
      </c>
      <c r="C71" s="66"/>
      <c r="D71" s="66"/>
      <c r="E71" s="66"/>
      <c r="F71" s="66"/>
      <c r="G71" s="66"/>
      <c r="H71" s="66"/>
      <c r="I71" s="66"/>
    </row>
    <row r="72" spans="1:9" ht="15.5">
      <c r="A72" s="55"/>
      <c r="B72" s="69" t="s">
        <v>54</v>
      </c>
      <c r="C72" s="66"/>
      <c r="D72" s="66"/>
      <c r="E72" s="66"/>
      <c r="F72" s="66"/>
      <c r="G72" s="66"/>
      <c r="H72" s="66"/>
      <c r="I72" s="66"/>
    </row>
    <row r="73" spans="1:9" ht="15.5">
      <c r="A73" s="55"/>
      <c r="B73" s="69" t="s">
        <v>53</v>
      </c>
      <c r="C73" s="66"/>
      <c r="D73" s="66"/>
      <c r="E73" s="66"/>
      <c r="F73" s="66"/>
      <c r="G73" s="66"/>
      <c r="H73" s="66"/>
      <c r="I73" s="66"/>
    </row>
    <row r="74" spans="1:9" ht="15.5">
      <c r="A74" s="55"/>
      <c r="B74" s="69" t="s">
        <v>52</v>
      </c>
      <c r="C74" s="66"/>
      <c r="D74" s="66"/>
      <c r="E74" s="66"/>
      <c r="F74" s="66"/>
      <c r="G74" s="66"/>
      <c r="H74" s="66"/>
      <c r="I74" s="66"/>
    </row>
    <row r="75" spans="1:9" ht="15.5">
      <c r="A75" s="55"/>
      <c r="B75" s="69" t="s">
        <v>51</v>
      </c>
      <c r="C75" s="70">
        <f t="shared" ref="C75:I75" si="22">SUM(C76:C78)</f>
        <v>0</v>
      </c>
      <c r="D75" s="70">
        <f t="shared" si="22"/>
        <v>0</v>
      </c>
      <c r="E75" s="70">
        <f t="shared" si="22"/>
        <v>0</v>
      </c>
      <c r="F75" s="70">
        <f t="shared" si="22"/>
        <v>0</v>
      </c>
      <c r="G75" s="70">
        <f t="shared" si="22"/>
        <v>0</v>
      </c>
      <c r="H75" s="70">
        <f t="shared" si="22"/>
        <v>0</v>
      </c>
      <c r="I75" s="70">
        <f t="shared" si="22"/>
        <v>0</v>
      </c>
    </row>
    <row r="76" spans="1:9" ht="15.5">
      <c r="A76" s="55"/>
      <c r="B76" s="69" t="s">
        <v>50</v>
      </c>
      <c r="C76" s="66"/>
      <c r="D76" s="66"/>
      <c r="E76" s="66"/>
      <c r="F76" s="66"/>
      <c r="G76" s="66"/>
      <c r="H76" s="66"/>
      <c r="I76" s="66"/>
    </row>
    <row r="77" spans="1:9" ht="15.5">
      <c r="A77" s="55"/>
      <c r="B77" s="69" t="s">
        <v>49</v>
      </c>
      <c r="C77" s="66"/>
      <c r="D77" s="66"/>
      <c r="E77" s="66"/>
      <c r="F77" s="66"/>
      <c r="G77" s="66"/>
      <c r="H77" s="66"/>
      <c r="I77" s="66"/>
    </row>
    <row r="78" spans="1:9" ht="15.5">
      <c r="A78" s="55"/>
      <c r="B78" s="69" t="s">
        <v>48</v>
      </c>
      <c r="C78" s="66"/>
      <c r="D78" s="66"/>
      <c r="E78" s="66"/>
      <c r="F78" s="66"/>
      <c r="G78" s="66"/>
      <c r="H78" s="66"/>
      <c r="I78" s="66"/>
    </row>
    <row r="79" spans="1:9" ht="16.5" customHeight="1">
      <c r="A79" s="55"/>
      <c r="B79" s="69" t="s">
        <v>47</v>
      </c>
      <c r="C79" s="66"/>
      <c r="D79" s="66"/>
      <c r="E79" s="66"/>
      <c r="F79" s="66"/>
      <c r="G79" s="66"/>
      <c r="H79" s="66"/>
      <c r="I79" s="66"/>
    </row>
    <row r="80" spans="1:9" ht="16.5" customHeight="1" thickBot="1">
      <c r="A80" s="62" t="s">
        <v>9</v>
      </c>
      <c r="B80" s="78" t="s">
        <v>46</v>
      </c>
      <c r="C80" s="79"/>
      <c r="D80" s="80"/>
      <c r="E80" s="79"/>
      <c r="F80" s="79"/>
      <c r="G80" s="79"/>
      <c r="H80" s="79"/>
      <c r="I80" s="79"/>
    </row>
    <row r="81" spans="1:9" ht="20.149999999999999" customHeight="1" thickBot="1">
      <c r="A81" s="59"/>
      <c r="B81" s="60" t="s">
        <v>45</v>
      </c>
      <c r="C81" s="76">
        <f t="shared" ref="C81:I81" si="23">C7+C43</f>
        <v>0</v>
      </c>
      <c r="D81" s="76">
        <f t="shared" si="23"/>
        <v>0</v>
      </c>
      <c r="E81" s="76">
        <f t="shared" si="23"/>
        <v>0</v>
      </c>
      <c r="F81" s="76">
        <f t="shared" si="23"/>
        <v>0</v>
      </c>
      <c r="G81" s="76">
        <f t="shared" si="23"/>
        <v>0</v>
      </c>
      <c r="H81" s="76">
        <f t="shared" si="23"/>
        <v>0</v>
      </c>
      <c r="I81" s="76">
        <f t="shared" si="23"/>
        <v>0</v>
      </c>
    </row>
    <row r="82" spans="1:9" ht="18.75" customHeight="1">
      <c r="A82" s="144"/>
      <c r="B82" s="145" t="s">
        <v>172</v>
      </c>
      <c r="C82" s="146">
        <f t="shared" ref="C82:I82" si="24">C81-C149</f>
        <v>0</v>
      </c>
      <c r="D82" s="146">
        <f t="shared" si="24"/>
        <v>0</v>
      </c>
      <c r="E82" s="146">
        <f t="shared" si="24"/>
        <v>0</v>
      </c>
      <c r="F82" s="146">
        <f t="shared" si="24"/>
        <v>0</v>
      </c>
      <c r="G82" s="146">
        <f t="shared" si="24"/>
        <v>0</v>
      </c>
      <c r="H82" s="146">
        <f t="shared" si="24"/>
        <v>0</v>
      </c>
      <c r="I82" s="146">
        <f t="shared" si="24"/>
        <v>0</v>
      </c>
    </row>
    <row r="83" spans="1:9" ht="13.5" thickBot="1">
      <c r="A83" s="274"/>
      <c r="B83" s="275"/>
    </row>
    <row r="84" spans="1:9" ht="16" thickBot="1">
      <c r="A84" s="266" t="s">
        <v>171</v>
      </c>
      <c r="B84" s="267"/>
      <c r="C84" s="154">
        <f t="shared" ref="C84:I84" si="25">C2</f>
        <v>44196</v>
      </c>
      <c r="D84" s="154">
        <f t="shared" si="25"/>
        <v>44561</v>
      </c>
      <c r="E84" s="154">
        <f t="shared" si="25"/>
        <v>44926</v>
      </c>
      <c r="F84" s="154">
        <f t="shared" si="25"/>
        <v>45291</v>
      </c>
      <c r="G84" s="154">
        <f t="shared" si="25"/>
        <v>45656</v>
      </c>
      <c r="H84" s="154">
        <f t="shared" si="25"/>
        <v>46021</v>
      </c>
      <c r="I84" s="154">
        <f t="shared" si="25"/>
        <v>46386</v>
      </c>
    </row>
    <row r="85" spans="1:9" ht="13.5" thickBot="1">
      <c r="A85" s="292" t="s">
        <v>0</v>
      </c>
      <c r="B85" s="276" t="s">
        <v>155</v>
      </c>
      <c r="C85" s="155" t="s">
        <v>154</v>
      </c>
      <c r="D85" s="155"/>
      <c r="E85" s="155"/>
      <c r="F85" s="155"/>
      <c r="G85" s="155"/>
      <c r="H85" s="155"/>
      <c r="I85" s="155"/>
    </row>
    <row r="86" spans="1:9">
      <c r="A86" s="293"/>
      <c r="B86" s="277"/>
      <c r="C86" s="262" t="str">
        <f>C4</f>
        <v>ubiegły</v>
      </c>
      <c r="D86" s="262" t="str">
        <f t="shared" ref="D86:I86" si="26">D4</f>
        <v>bieżący</v>
      </c>
      <c r="E86" s="262" t="str">
        <f t="shared" si="26"/>
        <v>prognoza 1</v>
      </c>
      <c r="F86" s="262" t="str">
        <f t="shared" si="26"/>
        <v>prognoza 2</v>
      </c>
      <c r="G86" s="262" t="str">
        <f t="shared" si="26"/>
        <v>prognoza 3</v>
      </c>
      <c r="H86" s="262" t="str">
        <f t="shared" si="26"/>
        <v>prognoza 4</v>
      </c>
      <c r="I86" s="262" t="str">
        <f t="shared" si="26"/>
        <v>prognoza 5</v>
      </c>
    </row>
    <row r="87" spans="1:9" ht="13.5" thickBot="1">
      <c r="A87" s="294"/>
      <c r="B87" s="278"/>
      <c r="C87" s="263"/>
      <c r="D87" s="263"/>
      <c r="E87" s="263"/>
      <c r="F87" s="263"/>
      <c r="G87" s="263"/>
      <c r="H87" s="263"/>
      <c r="I87" s="263"/>
    </row>
    <row r="88" spans="1:9" ht="13.5" thickBot="1">
      <c r="A88" s="59">
        <v>6</v>
      </c>
      <c r="B88" s="124">
        <v>5</v>
      </c>
      <c r="C88" s="59">
        <v>8</v>
      </c>
      <c r="D88" s="59">
        <v>7</v>
      </c>
      <c r="E88" s="59">
        <v>7</v>
      </c>
      <c r="F88" s="59">
        <v>7</v>
      </c>
      <c r="G88" s="59">
        <v>7</v>
      </c>
      <c r="H88" s="59">
        <v>7</v>
      </c>
      <c r="I88" s="59">
        <v>7</v>
      </c>
    </row>
    <row r="89" spans="1:9" ht="16" thickBot="1">
      <c r="A89" s="60" t="s">
        <v>152</v>
      </c>
      <c r="B89" s="147" t="s">
        <v>151</v>
      </c>
      <c r="C89" s="61">
        <f t="shared" ref="C89:I89" si="27">SUM(C90:C104)</f>
        <v>0</v>
      </c>
      <c r="D89" s="61">
        <f t="shared" si="27"/>
        <v>0</v>
      </c>
      <c r="E89" s="61">
        <f t="shared" si="27"/>
        <v>0</v>
      </c>
      <c r="F89" s="61">
        <f t="shared" si="27"/>
        <v>0</v>
      </c>
      <c r="G89" s="61">
        <f t="shared" si="27"/>
        <v>0</v>
      </c>
      <c r="H89" s="61">
        <f t="shared" si="27"/>
        <v>0</v>
      </c>
      <c r="I89" s="61">
        <f t="shared" si="27"/>
        <v>0</v>
      </c>
    </row>
    <row r="90" spans="1:9" ht="27" customHeight="1">
      <c r="A90" s="156" t="s">
        <v>5</v>
      </c>
      <c r="B90" s="72" t="s">
        <v>149</v>
      </c>
      <c r="C90" s="66"/>
      <c r="D90" s="66"/>
      <c r="E90" s="66"/>
      <c r="F90" s="66"/>
      <c r="G90" s="81"/>
      <c r="H90" s="82"/>
      <c r="I90" s="82"/>
    </row>
    <row r="91" spans="1:9" ht="26">
      <c r="A91" s="62" t="s">
        <v>6</v>
      </c>
      <c r="B91" s="83" t="s">
        <v>147</v>
      </c>
      <c r="C91" s="66"/>
      <c r="D91" s="66"/>
      <c r="E91" s="66"/>
      <c r="F91" s="66"/>
      <c r="G91" s="81"/>
      <c r="H91" s="66"/>
      <c r="I91" s="66"/>
    </row>
    <row r="92" spans="1:9" ht="12.75" customHeight="1">
      <c r="A92" s="285" t="s">
        <v>7</v>
      </c>
      <c r="B92" s="281" t="s">
        <v>145</v>
      </c>
      <c r="C92" s="279"/>
      <c r="D92" s="289"/>
      <c r="E92" s="279"/>
      <c r="F92" s="279"/>
      <c r="G92" s="284"/>
      <c r="H92" s="289"/>
      <c r="I92" s="289"/>
    </row>
    <row r="93" spans="1:9" ht="12.75" customHeight="1">
      <c r="A93" s="286"/>
      <c r="B93" s="282"/>
      <c r="C93" s="283"/>
      <c r="D93" s="290"/>
      <c r="E93" s="283"/>
      <c r="F93" s="283"/>
      <c r="G93" s="291"/>
      <c r="H93" s="290"/>
      <c r="I93" s="290"/>
    </row>
    <row r="94" spans="1:9" ht="21.75" customHeight="1">
      <c r="A94" s="62" t="s">
        <v>9</v>
      </c>
      <c r="B94" s="72" t="s">
        <v>141</v>
      </c>
      <c r="C94" s="66"/>
      <c r="D94" s="66"/>
      <c r="E94" s="66"/>
      <c r="F94" s="66"/>
      <c r="G94" s="81"/>
      <c r="H94" s="66"/>
      <c r="I94" s="66"/>
    </row>
    <row r="95" spans="1:9" ht="12.75" customHeight="1">
      <c r="A95" s="285" t="s">
        <v>10</v>
      </c>
      <c r="B95" s="288" t="s">
        <v>139</v>
      </c>
      <c r="C95" s="279"/>
      <c r="D95" s="289"/>
      <c r="E95" s="279"/>
      <c r="F95" s="279"/>
      <c r="G95" s="284"/>
      <c r="H95" s="289"/>
      <c r="I95" s="289"/>
    </row>
    <row r="96" spans="1:9" ht="12.75" customHeight="1">
      <c r="A96" s="286"/>
      <c r="B96" s="282"/>
      <c r="C96" s="283"/>
      <c r="D96" s="290"/>
      <c r="E96" s="283"/>
      <c r="F96" s="283"/>
      <c r="G96" s="291"/>
      <c r="H96" s="290"/>
      <c r="I96" s="290"/>
    </row>
    <row r="97" spans="1:9" ht="12.75" customHeight="1">
      <c r="A97" s="285" t="s">
        <v>11</v>
      </c>
      <c r="B97" s="281" t="s">
        <v>136</v>
      </c>
      <c r="C97" s="289"/>
      <c r="D97" s="289"/>
      <c r="E97" s="279"/>
      <c r="F97" s="279"/>
      <c r="G97" s="284"/>
      <c r="H97" s="289"/>
      <c r="I97" s="289"/>
    </row>
    <row r="98" spans="1:9" ht="14" customHeight="1">
      <c r="A98" s="286"/>
      <c r="B98" s="282"/>
      <c r="C98" s="290"/>
      <c r="D98" s="290"/>
      <c r="E98" s="325"/>
      <c r="F98" s="325"/>
      <c r="G98" s="326"/>
      <c r="H98" s="290"/>
      <c r="I98" s="290"/>
    </row>
    <row r="99" spans="1:9" ht="12.75" customHeight="1">
      <c r="A99" s="285" t="s">
        <v>12</v>
      </c>
      <c r="B99" s="281" t="s">
        <v>133</v>
      </c>
      <c r="C99" s="323"/>
      <c r="D99" s="323">
        <f>C99+C101</f>
        <v>0</v>
      </c>
      <c r="E99" s="323">
        <f t="shared" ref="E99:I99" si="28">D99+D101</f>
        <v>0</v>
      </c>
      <c r="F99" s="323">
        <f t="shared" si="28"/>
        <v>0</v>
      </c>
      <c r="G99" s="323">
        <f t="shared" si="28"/>
        <v>0</v>
      </c>
      <c r="H99" s="323">
        <f t="shared" si="28"/>
        <v>0</v>
      </c>
      <c r="I99" s="323">
        <f t="shared" si="28"/>
        <v>0</v>
      </c>
    </row>
    <row r="100" spans="1:9" ht="12.75" customHeight="1">
      <c r="A100" s="286"/>
      <c r="B100" s="287"/>
      <c r="C100" s="324"/>
      <c r="D100" s="324"/>
      <c r="E100" s="324"/>
      <c r="F100" s="324"/>
      <c r="G100" s="324"/>
      <c r="H100" s="324"/>
      <c r="I100" s="324"/>
    </row>
    <row r="101" spans="1:9" ht="24" customHeight="1">
      <c r="A101" s="84" t="s">
        <v>14</v>
      </c>
      <c r="B101" s="85" t="s">
        <v>130</v>
      </c>
      <c r="C101" s="86">
        <f>RZiS_klient!C53</f>
        <v>0</v>
      </c>
      <c r="D101" s="86">
        <f>RZiS_klient!D53</f>
        <v>0</v>
      </c>
      <c r="E101" s="86">
        <f>RZiS_klient!E53</f>
        <v>0</v>
      </c>
      <c r="F101" s="86">
        <f>RZiS_klient!F53</f>
        <v>0</v>
      </c>
      <c r="G101" s="87">
        <f>RZiS_klient!G53</f>
        <v>0</v>
      </c>
      <c r="H101" s="86">
        <f>RZiS_klient!H53</f>
        <v>0</v>
      </c>
      <c r="I101" s="86">
        <f>RZiS_klient!I53</f>
        <v>0</v>
      </c>
    </row>
    <row r="102" spans="1:9" ht="15.75" hidden="1" customHeight="1">
      <c r="A102" s="88"/>
      <c r="B102" s="89"/>
      <c r="C102" s="90"/>
      <c r="D102" s="90"/>
      <c r="E102" s="90"/>
      <c r="F102" s="90"/>
      <c r="G102" s="91"/>
      <c r="H102" s="90"/>
      <c r="I102" s="90"/>
    </row>
    <row r="103" spans="1:9" ht="32.25" customHeight="1" thickBot="1">
      <c r="A103" s="84" t="s">
        <v>125</v>
      </c>
      <c r="B103" s="85" t="s">
        <v>124</v>
      </c>
      <c r="C103" s="92"/>
      <c r="D103" s="92"/>
      <c r="E103" s="279"/>
      <c r="F103" s="279"/>
      <c r="G103" s="284"/>
      <c r="H103" s="93"/>
      <c r="I103" s="93"/>
    </row>
    <row r="104" spans="1:9" ht="16.5" hidden="1" customHeight="1" thickBot="1">
      <c r="A104" s="94"/>
      <c r="B104" s="94"/>
      <c r="C104" s="95"/>
      <c r="D104" s="75"/>
      <c r="E104" s="280"/>
      <c r="F104" s="280"/>
      <c r="G104" s="280"/>
      <c r="H104" s="75"/>
      <c r="I104" s="75"/>
    </row>
    <row r="105" spans="1:9" ht="12.75" customHeight="1">
      <c r="A105" s="304" t="s">
        <v>8</v>
      </c>
      <c r="B105" s="306" t="s">
        <v>121</v>
      </c>
      <c r="C105" s="308">
        <f t="shared" ref="C105:I105" si="29">C107+C116+C124+C144</f>
        <v>0</v>
      </c>
      <c r="D105" s="308">
        <f t="shared" si="29"/>
        <v>0</v>
      </c>
      <c r="E105" s="308">
        <f t="shared" si="29"/>
        <v>0</v>
      </c>
      <c r="F105" s="308">
        <f t="shared" si="29"/>
        <v>0</v>
      </c>
      <c r="G105" s="308">
        <f t="shared" si="29"/>
        <v>0</v>
      </c>
      <c r="H105" s="308">
        <f t="shared" si="29"/>
        <v>0</v>
      </c>
      <c r="I105" s="308">
        <f t="shared" si="29"/>
        <v>0</v>
      </c>
    </row>
    <row r="106" spans="1:9" ht="13.5" customHeight="1" thickBot="1">
      <c r="A106" s="305"/>
      <c r="B106" s="307"/>
      <c r="C106" s="309"/>
      <c r="D106" s="309"/>
      <c r="E106" s="309"/>
      <c r="F106" s="309"/>
      <c r="G106" s="309"/>
      <c r="H106" s="309"/>
      <c r="I106" s="309"/>
    </row>
    <row r="107" spans="1:9" ht="12.75" customHeight="1">
      <c r="A107" s="268" t="s">
        <v>5</v>
      </c>
      <c r="B107" s="300" t="s">
        <v>119</v>
      </c>
      <c r="C107" s="302">
        <f t="shared" ref="C107:I107" si="30">C109+C110+C113</f>
        <v>0</v>
      </c>
      <c r="D107" s="302">
        <f t="shared" si="30"/>
        <v>0</v>
      </c>
      <c r="E107" s="302">
        <f t="shared" si="30"/>
        <v>0</v>
      </c>
      <c r="F107" s="302">
        <f t="shared" si="30"/>
        <v>0</v>
      </c>
      <c r="G107" s="302">
        <f t="shared" si="30"/>
        <v>0</v>
      </c>
      <c r="H107" s="302">
        <f t="shared" si="30"/>
        <v>0</v>
      </c>
      <c r="I107" s="302">
        <f t="shared" si="30"/>
        <v>0</v>
      </c>
    </row>
    <row r="108" spans="1:9" ht="12.75" customHeight="1">
      <c r="A108" s="286"/>
      <c r="B108" s="301"/>
      <c r="C108" s="303"/>
      <c r="D108" s="303"/>
      <c r="E108" s="303"/>
      <c r="F108" s="303"/>
      <c r="G108" s="303"/>
      <c r="H108" s="303"/>
      <c r="I108" s="303"/>
    </row>
    <row r="109" spans="1:9" ht="15.5">
      <c r="A109" s="55"/>
      <c r="B109" s="67" t="s">
        <v>116</v>
      </c>
      <c r="C109" s="66"/>
      <c r="D109" s="100">
        <v>0</v>
      </c>
      <c r="E109" s="81">
        <v>0</v>
      </c>
      <c r="F109" s="66">
        <v>0</v>
      </c>
      <c r="G109" s="101">
        <v>0</v>
      </c>
      <c r="H109" s="66">
        <v>0</v>
      </c>
      <c r="I109" s="101">
        <v>0</v>
      </c>
    </row>
    <row r="110" spans="1:9" ht="15.5">
      <c r="A110" s="102"/>
      <c r="B110" s="71" t="s">
        <v>114</v>
      </c>
      <c r="C110" s="90">
        <f t="shared" ref="C110:I110" si="31">C111+C112</f>
        <v>0</v>
      </c>
      <c r="D110" s="98">
        <f t="shared" si="31"/>
        <v>0</v>
      </c>
      <c r="E110" s="91">
        <f t="shared" si="31"/>
        <v>0</v>
      </c>
      <c r="F110" s="90">
        <f t="shared" si="31"/>
        <v>0</v>
      </c>
      <c r="G110" s="99">
        <f t="shared" si="31"/>
        <v>0</v>
      </c>
      <c r="H110" s="90">
        <f t="shared" si="31"/>
        <v>0</v>
      </c>
      <c r="I110" s="99">
        <f t="shared" si="31"/>
        <v>0</v>
      </c>
    </row>
    <row r="111" spans="1:9" ht="15.5">
      <c r="A111" s="102"/>
      <c r="B111" s="65" t="s">
        <v>113</v>
      </c>
      <c r="C111" s="103"/>
      <c r="D111" s="104"/>
      <c r="E111" s="105"/>
      <c r="F111" s="103"/>
      <c r="G111" s="106"/>
      <c r="H111" s="103"/>
      <c r="I111" s="106"/>
    </row>
    <row r="112" spans="1:9" ht="15.5">
      <c r="A112" s="55"/>
      <c r="B112" s="65" t="s">
        <v>112</v>
      </c>
      <c r="C112" s="66"/>
      <c r="D112" s="100"/>
      <c r="E112" s="81"/>
      <c r="F112" s="66"/>
      <c r="G112" s="101"/>
      <c r="H112" s="66"/>
      <c r="I112" s="101"/>
    </row>
    <row r="113" spans="1:9" ht="15.5">
      <c r="A113" s="55"/>
      <c r="B113" s="71" t="s">
        <v>111</v>
      </c>
      <c r="C113" s="70">
        <f t="shared" ref="C113:I113" si="32">C114+C115</f>
        <v>0</v>
      </c>
      <c r="D113" s="107">
        <f t="shared" si="32"/>
        <v>0</v>
      </c>
      <c r="E113" s="108">
        <f t="shared" si="32"/>
        <v>0</v>
      </c>
      <c r="F113" s="70">
        <f t="shared" si="32"/>
        <v>0</v>
      </c>
      <c r="G113" s="109">
        <f t="shared" si="32"/>
        <v>0</v>
      </c>
      <c r="H113" s="70">
        <f t="shared" si="32"/>
        <v>0</v>
      </c>
      <c r="I113" s="109">
        <f t="shared" si="32"/>
        <v>0</v>
      </c>
    </row>
    <row r="114" spans="1:9" ht="15.5">
      <c r="A114" s="55"/>
      <c r="B114" s="69" t="s">
        <v>110</v>
      </c>
      <c r="C114" s="66"/>
      <c r="D114" s="100"/>
      <c r="E114" s="81"/>
      <c r="F114" s="66"/>
      <c r="G114" s="101"/>
      <c r="H114" s="66"/>
      <c r="I114" s="101"/>
    </row>
    <row r="115" spans="1:9" ht="15.5">
      <c r="A115" s="55"/>
      <c r="B115" s="157" t="s">
        <v>108</v>
      </c>
      <c r="C115" s="66"/>
      <c r="D115" s="100"/>
      <c r="E115" s="81"/>
      <c r="F115" s="66"/>
      <c r="G115" s="101"/>
      <c r="H115" s="66"/>
      <c r="I115" s="101"/>
    </row>
    <row r="116" spans="1:9" ht="12.75" customHeight="1">
      <c r="A116" s="285" t="s">
        <v>6</v>
      </c>
      <c r="B116" s="295" t="s">
        <v>106</v>
      </c>
      <c r="C116" s="296">
        <f t="shared" ref="C116:I116" si="33">C118+C119</f>
        <v>0</v>
      </c>
      <c r="D116" s="310">
        <f t="shared" si="33"/>
        <v>0</v>
      </c>
      <c r="E116" s="298">
        <f t="shared" si="33"/>
        <v>0</v>
      </c>
      <c r="F116" s="296">
        <f t="shared" si="33"/>
        <v>0</v>
      </c>
      <c r="G116" s="316">
        <f t="shared" si="33"/>
        <v>0</v>
      </c>
      <c r="H116" s="312">
        <f t="shared" si="33"/>
        <v>0</v>
      </c>
      <c r="I116" s="314">
        <f t="shared" si="33"/>
        <v>0</v>
      </c>
    </row>
    <row r="117" spans="1:9" ht="12.75" customHeight="1">
      <c r="A117" s="286"/>
      <c r="B117" s="287"/>
      <c r="C117" s="297"/>
      <c r="D117" s="311"/>
      <c r="E117" s="299"/>
      <c r="F117" s="297"/>
      <c r="G117" s="317"/>
      <c r="H117" s="313"/>
      <c r="I117" s="315"/>
    </row>
    <row r="118" spans="1:9" ht="15.5">
      <c r="A118" s="55"/>
      <c r="B118" s="158" t="s">
        <v>93</v>
      </c>
      <c r="C118" s="66"/>
      <c r="D118" s="100"/>
      <c r="E118" s="81"/>
      <c r="F118" s="66"/>
      <c r="G118" s="101"/>
      <c r="H118" s="66"/>
      <c r="I118" s="101"/>
    </row>
    <row r="119" spans="1:9" ht="15.5">
      <c r="A119" s="7"/>
      <c r="B119" s="71" t="s">
        <v>86</v>
      </c>
      <c r="C119" s="110">
        <f t="shared" ref="C119:I119" si="34">C120+C121+C122+C123</f>
        <v>0</v>
      </c>
      <c r="D119" s="96">
        <f t="shared" si="34"/>
        <v>0</v>
      </c>
      <c r="E119" s="111">
        <f t="shared" si="34"/>
        <v>0</v>
      </c>
      <c r="F119" s="110">
        <f t="shared" si="34"/>
        <v>0</v>
      </c>
      <c r="G119" s="97">
        <f t="shared" si="34"/>
        <v>0</v>
      </c>
      <c r="H119" s="110">
        <f t="shared" si="34"/>
        <v>0</v>
      </c>
      <c r="I119" s="97">
        <f t="shared" si="34"/>
        <v>0</v>
      </c>
    </row>
    <row r="120" spans="1:9" ht="15.5">
      <c r="A120" s="62"/>
      <c r="B120" s="71" t="s">
        <v>84</v>
      </c>
      <c r="C120" s="66"/>
      <c r="D120" s="100"/>
      <c r="E120" s="81"/>
      <c r="F120" s="66"/>
      <c r="G120" s="101"/>
      <c r="H120" s="66"/>
      <c r="I120" s="101"/>
    </row>
    <row r="121" spans="1:9" ht="15.5">
      <c r="A121" s="55"/>
      <c r="B121" s="159" t="s">
        <v>100</v>
      </c>
      <c r="C121" s="66"/>
      <c r="D121" s="100"/>
      <c r="E121" s="81"/>
      <c r="F121" s="66"/>
      <c r="G121" s="101"/>
      <c r="H121" s="66"/>
      <c r="I121" s="101"/>
    </row>
    <row r="122" spans="1:9" ht="15.5">
      <c r="A122" s="55"/>
      <c r="B122" s="69" t="s">
        <v>82</v>
      </c>
      <c r="C122" s="66"/>
      <c r="D122" s="100"/>
      <c r="E122" s="81"/>
      <c r="F122" s="66"/>
      <c r="G122" s="101"/>
      <c r="H122" s="66"/>
      <c r="I122" s="101"/>
    </row>
    <row r="123" spans="1:9" ht="15.5">
      <c r="A123" s="55"/>
      <c r="B123" s="71" t="s">
        <v>98</v>
      </c>
      <c r="C123" s="66"/>
      <c r="D123" s="100"/>
      <c r="E123" s="81"/>
      <c r="F123" s="66"/>
      <c r="G123" s="101"/>
      <c r="H123" s="66"/>
      <c r="I123" s="101"/>
    </row>
    <row r="124" spans="1:9" ht="12.75" customHeight="1">
      <c r="A124" s="285" t="s">
        <v>7</v>
      </c>
      <c r="B124" s="281" t="s">
        <v>96</v>
      </c>
      <c r="C124" s="312">
        <f t="shared" ref="C124:I124" si="35">C126+C131+C143</f>
        <v>0</v>
      </c>
      <c r="D124" s="310">
        <f t="shared" si="35"/>
        <v>0</v>
      </c>
      <c r="E124" s="321">
        <f t="shared" si="35"/>
        <v>0</v>
      </c>
      <c r="F124" s="312">
        <f t="shared" si="35"/>
        <v>0</v>
      </c>
      <c r="G124" s="314">
        <f t="shared" si="35"/>
        <v>0</v>
      </c>
      <c r="H124" s="312">
        <f t="shared" si="35"/>
        <v>0</v>
      </c>
      <c r="I124" s="314">
        <f t="shared" si="35"/>
        <v>0</v>
      </c>
    </row>
    <row r="125" spans="1:9" ht="14" customHeight="1">
      <c r="A125" s="286"/>
      <c r="B125" s="319"/>
      <c r="C125" s="320"/>
      <c r="D125" s="311"/>
      <c r="E125" s="322"/>
      <c r="F125" s="320"/>
      <c r="G125" s="318"/>
      <c r="H125" s="313"/>
      <c r="I125" s="315"/>
    </row>
    <row r="126" spans="1:9" ht="15.5">
      <c r="A126" s="102"/>
      <c r="B126" s="158" t="s">
        <v>93</v>
      </c>
      <c r="C126" s="90">
        <f t="shared" ref="C126:I126" si="36">C127+C130</f>
        <v>0</v>
      </c>
      <c r="D126" s="112">
        <f t="shared" si="36"/>
        <v>0</v>
      </c>
      <c r="E126" s="99">
        <f t="shared" si="36"/>
        <v>0</v>
      </c>
      <c r="F126" s="90">
        <f t="shared" si="36"/>
        <v>0</v>
      </c>
      <c r="G126" s="99">
        <f t="shared" si="36"/>
        <v>0</v>
      </c>
      <c r="H126" s="90">
        <f t="shared" si="36"/>
        <v>0</v>
      </c>
      <c r="I126" s="99">
        <f t="shared" si="36"/>
        <v>0</v>
      </c>
    </row>
    <row r="127" spans="1:9" ht="15.5">
      <c r="A127" s="55"/>
      <c r="B127" s="69" t="s">
        <v>91</v>
      </c>
      <c r="C127" s="70">
        <f t="shared" ref="C127:I127" si="37">C128+C129</f>
        <v>0</v>
      </c>
      <c r="D127" s="98">
        <f t="shared" si="37"/>
        <v>0</v>
      </c>
      <c r="E127" s="109">
        <f t="shared" si="37"/>
        <v>0</v>
      </c>
      <c r="F127" s="70">
        <f t="shared" si="37"/>
        <v>0</v>
      </c>
      <c r="G127" s="109">
        <f t="shared" si="37"/>
        <v>0</v>
      </c>
      <c r="H127" s="70">
        <f t="shared" si="37"/>
        <v>0</v>
      </c>
      <c r="I127" s="109">
        <f t="shared" si="37"/>
        <v>0</v>
      </c>
    </row>
    <row r="128" spans="1:9">
      <c r="A128" s="160"/>
      <c r="B128" s="71" t="s">
        <v>79</v>
      </c>
      <c r="C128" s="113"/>
      <c r="D128" s="114"/>
      <c r="E128" s="115"/>
      <c r="F128" s="113"/>
      <c r="G128" s="115"/>
      <c r="H128" s="113"/>
      <c r="I128" s="115"/>
    </row>
    <row r="129" spans="1:9" ht="15.5">
      <c r="A129" s="116"/>
      <c r="B129" s="71" t="s">
        <v>77</v>
      </c>
      <c r="C129" s="66"/>
      <c r="D129" s="100"/>
      <c r="E129" s="101"/>
      <c r="F129" s="66"/>
      <c r="G129" s="101"/>
      <c r="H129" s="66"/>
      <c r="I129" s="101"/>
    </row>
    <row r="130" spans="1:9" ht="15.5">
      <c r="A130" s="102"/>
      <c r="B130" s="71" t="s">
        <v>80</v>
      </c>
      <c r="C130" s="103"/>
      <c r="D130" s="104"/>
      <c r="E130" s="106"/>
      <c r="F130" s="103"/>
      <c r="G130" s="106"/>
      <c r="H130" s="103"/>
      <c r="I130" s="106"/>
    </row>
    <row r="131" spans="1:9" ht="15.5">
      <c r="A131" s="55"/>
      <c r="B131" s="71" t="s">
        <v>86</v>
      </c>
      <c r="C131" s="70">
        <f t="shared" ref="C131:I131" si="38">SUM(C132:C135)+SUM(C138:C142)</f>
        <v>0</v>
      </c>
      <c r="D131" s="107">
        <f t="shared" si="38"/>
        <v>0</v>
      </c>
      <c r="E131" s="109">
        <f t="shared" si="38"/>
        <v>0</v>
      </c>
      <c r="F131" s="70">
        <f t="shared" si="38"/>
        <v>0</v>
      </c>
      <c r="G131" s="109">
        <f t="shared" si="38"/>
        <v>0</v>
      </c>
      <c r="H131" s="70">
        <f t="shared" si="38"/>
        <v>0</v>
      </c>
      <c r="I131" s="109">
        <f t="shared" si="38"/>
        <v>0</v>
      </c>
    </row>
    <row r="132" spans="1:9" ht="15.5">
      <c r="A132" s="55"/>
      <c r="B132" s="157" t="s">
        <v>84</v>
      </c>
      <c r="C132" s="66"/>
      <c r="D132" s="100"/>
      <c r="E132" s="101"/>
      <c r="F132" s="66"/>
      <c r="G132" s="101"/>
      <c r="H132" s="66"/>
      <c r="I132" s="101"/>
    </row>
    <row r="133" spans="1:9" ht="15.5">
      <c r="A133" s="55"/>
      <c r="B133" s="69" t="s">
        <v>83</v>
      </c>
      <c r="C133" s="66"/>
      <c r="D133" s="100"/>
      <c r="E133" s="101"/>
      <c r="F133" s="66"/>
      <c r="G133" s="101"/>
      <c r="H133" s="66"/>
      <c r="I133" s="101"/>
    </row>
    <row r="134" spans="1:9" ht="15.5">
      <c r="A134" s="55"/>
      <c r="B134" s="158" t="s">
        <v>82</v>
      </c>
      <c r="C134" s="66"/>
      <c r="D134" s="100"/>
      <c r="E134" s="101"/>
      <c r="F134" s="66"/>
      <c r="G134" s="101"/>
      <c r="H134" s="66"/>
      <c r="I134" s="101"/>
    </row>
    <row r="135" spans="1:9" ht="15.5">
      <c r="A135" s="55"/>
      <c r="B135" s="69" t="s">
        <v>81</v>
      </c>
      <c r="C135" s="70">
        <f t="shared" ref="C135:I135" si="39">C136+C137</f>
        <v>0</v>
      </c>
      <c r="D135" s="107">
        <f t="shared" si="39"/>
        <v>0</v>
      </c>
      <c r="E135" s="109">
        <f t="shared" si="39"/>
        <v>0</v>
      </c>
      <c r="F135" s="70">
        <f t="shared" si="39"/>
        <v>0</v>
      </c>
      <c r="G135" s="109">
        <f t="shared" si="39"/>
        <v>0</v>
      </c>
      <c r="H135" s="70">
        <f t="shared" si="39"/>
        <v>0</v>
      </c>
      <c r="I135" s="109">
        <f t="shared" si="39"/>
        <v>0</v>
      </c>
    </row>
    <row r="136" spans="1:9" ht="15.5">
      <c r="A136" s="55"/>
      <c r="B136" s="71" t="s">
        <v>79</v>
      </c>
      <c r="C136" s="66"/>
      <c r="D136" s="100"/>
      <c r="E136" s="101"/>
      <c r="F136" s="66"/>
      <c r="G136" s="101"/>
      <c r="H136" s="66"/>
      <c r="I136" s="101"/>
    </row>
    <row r="137" spans="1:9" ht="15.5">
      <c r="A137" s="55"/>
      <c r="B137" s="71" t="s">
        <v>77</v>
      </c>
      <c r="C137" s="66"/>
      <c r="D137" s="100">
        <v>0</v>
      </c>
      <c r="E137" s="101"/>
      <c r="F137" s="66"/>
      <c r="G137" s="101"/>
      <c r="H137" s="66"/>
      <c r="I137" s="101"/>
    </row>
    <row r="138" spans="1:9" ht="15.5">
      <c r="A138" s="55"/>
      <c r="B138" s="161" t="s">
        <v>75</v>
      </c>
      <c r="C138" s="66"/>
      <c r="D138" s="100"/>
      <c r="E138" s="101"/>
      <c r="F138" s="66"/>
      <c r="G138" s="101"/>
      <c r="H138" s="66"/>
      <c r="I138" s="101"/>
    </row>
    <row r="139" spans="1:9" ht="15.5">
      <c r="A139" s="55"/>
      <c r="B139" s="71" t="s">
        <v>73</v>
      </c>
      <c r="C139" s="66"/>
      <c r="D139" s="100"/>
      <c r="E139" s="101"/>
      <c r="F139" s="66"/>
      <c r="G139" s="101"/>
      <c r="H139" s="66"/>
      <c r="I139" s="101"/>
    </row>
    <row r="140" spans="1:9" ht="15.5">
      <c r="A140" s="55"/>
      <c r="B140" s="162" t="s">
        <v>71</v>
      </c>
      <c r="C140" s="66"/>
      <c r="D140" s="100"/>
      <c r="E140" s="101"/>
      <c r="F140" s="66"/>
      <c r="G140" s="101"/>
      <c r="H140" s="66"/>
      <c r="I140" s="101"/>
    </row>
    <row r="141" spans="1:9" ht="15.5">
      <c r="A141" s="55"/>
      <c r="B141" s="71" t="s">
        <v>69</v>
      </c>
      <c r="C141" s="66"/>
      <c r="D141" s="100"/>
      <c r="E141" s="101"/>
      <c r="F141" s="66"/>
      <c r="G141" s="101"/>
      <c r="H141" s="66"/>
      <c r="I141" s="101"/>
    </row>
    <row r="142" spans="1:9" ht="15.5">
      <c r="A142" s="55"/>
      <c r="B142" s="69" t="s">
        <v>67</v>
      </c>
      <c r="C142" s="66"/>
      <c r="D142" s="100"/>
      <c r="E142" s="101"/>
      <c r="F142" s="66"/>
      <c r="G142" s="101"/>
      <c r="H142" s="66"/>
      <c r="I142" s="101"/>
    </row>
    <row r="143" spans="1:9" ht="15.5">
      <c r="A143" s="62"/>
      <c r="B143" s="71" t="s">
        <v>65</v>
      </c>
      <c r="C143" s="66"/>
      <c r="D143" s="100"/>
      <c r="E143" s="101"/>
      <c r="F143" s="66"/>
      <c r="G143" s="101"/>
      <c r="H143" s="66"/>
      <c r="I143" s="101"/>
    </row>
    <row r="144" spans="1:9" ht="15.5">
      <c r="A144" s="62" t="s">
        <v>9</v>
      </c>
      <c r="B144" s="73" t="s">
        <v>63</v>
      </c>
      <c r="C144" s="64">
        <f t="shared" ref="C144:I144" si="40">C145+C146</f>
        <v>0</v>
      </c>
      <c r="D144" s="117">
        <f t="shared" si="40"/>
        <v>0</v>
      </c>
      <c r="E144" s="118">
        <f t="shared" si="40"/>
        <v>0</v>
      </c>
      <c r="F144" s="64">
        <f t="shared" si="40"/>
        <v>0</v>
      </c>
      <c r="G144" s="118">
        <f t="shared" si="40"/>
        <v>0</v>
      </c>
      <c r="H144" s="64">
        <f t="shared" si="40"/>
        <v>0</v>
      </c>
      <c r="I144" s="118">
        <f t="shared" si="40"/>
        <v>0</v>
      </c>
    </row>
    <row r="145" spans="1:9" ht="15.5">
      <c r="A145" s="55"/>
      <c r="B145" s="69" t="s">
        <v>61</v>
      </c>
      <c r="C145" s="66"/>
      <c r="D145" s="100"/>
      <c r="E145" s="101"/>
      <c r="F145" s="66"/>
      <c r="G145" s="101"/>
      <c r="H145" s="66"/>
      <c r="I145" s="101"/>
    </row>
    <row r="146" spans="1:9" ht="15.5">
      <c r="A146" s="119"/>
      <c r="B146" s="71" t="s">
        <v>59</v>
      </c>
      <c r="C146" s="70">
        <f t="shared" ref="C146:I146" si="41">C147+C148</f>
        <v>0</v>
      </c>
      <c r="D146" s="107">
        <f t="shared" si="41"/>
        <v>0</v>
      </c>
      <c r="E146" s="109">
        <f t="shared" si="41"/>
        <v>0</v>
      </c>
      <c r="F146" s="70">
        <f t="shared" si="41"/>
        <v>0</v>
      </c>
      <c r="G146" s="109">
        <f t="shared" si="41"/>
        <v>0</v>
      </c>
      <c r="H146" s="70">
        <f t="shared" si="41"/>
        <v>0</v>
      </c>
      <c r="I146" s="109">
        <f t="shared" si="41"/>
        <v>0</v>
      </c>
    </row>
    <row r="147" spans="1:9" ht="15.5">
      <c r="A147" s="102"/>
      <c r="B147" s="71" t="s">
        <v>58</v>
      </c>
      <c r="C147" s="66"/>
      <c r="D147" s="100"/>
      <c r="E147" s="101"/>
      <c r="F147" s="66"/>
      <c r="G147" s="101"/>
      <c r="H147" s="66"/>
      <c r="I147" s="101"/>
    </row>
    <row r="148" spans="1:9" ht="18" customHeight="1" thickBot="1">
      <c r="A148" s="163"/>
      <c r="B148" s="164" t="s">
        <v>57</v>
      </c>
      <c r="C148" s="93"/>
      <c r="D148" s="120"/>
      <c r="E148" s="101"/>
      <c r="F148" s="93"/>
      <c r="G148" s="101"/>
      <c r="H148" s="93"/>
      <c r="I148" s="101"/>
    </row>
    <row r="149" spans="1:9" ht="18" customHeight="1" thickBot="1">
      <c r="A149" s="121"/>
      <c r="B149" s="60" t="s">
        <v>44</v>
      </c>
      <c r="C149" s="76">
        <f t="shared" ref="C149:I149" si="42">C89+C105</f>
        <v>0</v>
      </c>
      <c r="D149" s="76">
        <f t="shared" si="42"/>
        <v>0</v>
      </c>
      <c r="E149" s="76">
        <f t="shared" si="42"/>
        <v>0</v>
      </c>
      <c r="F149" s="76">
        <f t="shared" si="42"/>
        <v>0</v>
      </c>
      <c r="G149" s="76">
        <f t="shared" si="42"/>
        <v>0</v>
      </c>
      <c r="H149" s="76">
        <f t="shared" si="42"/>
        <v>0</v>
      </c>
      <c r="I149" s="76">
        <f t="shared" si="42"/>
        <v>0</v>
      </c>
    </row>
    <row r="150" spans="1:9" ht="15.5">
      <c r="A150" s="264" t="s">
        <v>161</v>
      </c>
      <c r="B150" s="265"/>
      <c r="C150" s="148"/>
      <c r="D150" s="149"/>
      <c r="E150" s="149"/>
      <c r="F150" s="149"/>
      <c r="G150" s="149"/>
      <c r="H150" s="149"/>
      <c r="I150" s="149"/>
    </row>
    <row r="151" spans="1:9">
      <c r="A151" s="36"/>
      <c r="B151" s="36"/>
      <c r="C151" s="36"/>
      <c r="D151" s="36"/>
      <c r="E151" s="36"/>
      <c r="F151" s="36"/>
      <c r="G151" s="150"/>
      <c r="H151" s="36"/>
      <c r="I151" s="36"/>
    </row>
    <row r="152" spans="1:9" ht="15.5">
      <c r="A152" s="36"/>
      <c r="B152" s="151" t="s">
        <v>172</v>
      </c>
      <c r="C152" s="152">
        <f t="shared" ref="C152:I152" si="43">C82</f>
        <v>0</v>
      </c>
      <c r="D152" s="152">
        <f t="shared" si="43"/>
        <v>0</v>
      </c>
      <c r="E152" s="152">
        <f t="shared" si="43"/>
        <v>0</v>
      </c>
      <c r="F152" s="152">
        <f t="shared" si="43"/>
        <v>0</v>
      </c>
      <c r="G152" s="152">
        <f t="shared" si="43"/>
        <v>0</v>
      </c>
      <c r="H152" s="152">
        <f t="shared" si="43"/>
        <v>0</v>
      </c>
      <c r="I152" s="152">
        <f t="shared" si="43"/>
        <v>0</v>
      </c>
    </row>
    <row r="153" spans="1:9">
      <c r="A153" s="36"/>
      <c r="B153" s="36"/>
      <c r="C153" s="36"/>
      <c r="D153" s="36"/>
      <c r="E153" s="36"/>
      <c r="F153" s="36"/>
      <c r="G153" s="150"/>
      <c r="H153" s="36"/>
      <c r="I153" s="36"/>
    </row>
    <row r="154" spans="1:9">
      <c r="G154" s="153"/>
    </row>
    <row r="155" spans="1:9">
      <c r="G155" s="153"/>
    </row>
    <row r="156" spans="1:9">
      <c r="G156" s="153"/>
    </row>
    <row r="157" spans="1:9">
      <c r="G157" s="153"/>
    </row>
    <row r="158" spans="1:9">
      <c r="G158" s="153"/>
    </row>
    <row r="159" spans="1:9">
      <c r="G159" s="153"/>
    </row>
    <row r="160" spans="1:9">
      <c r="G160" s="153"/>
    </row>
    <row r="161" spans="7:7">
      <c r="G161" s="153"/>
    </row>
    <row r="162" spans="7:7">
      <c r="G162" s="153"/>
    </row>
    <row r="163" spans="7:7">
      <c r="G163" s="153"/>
    </row>
    <row r="164" spans="7:7">
      <c r="G164" s="153"/>
    </row>
    <row r="165" spans="7:7">
      <c r="G165" s="153"/>
    </row>
    <row r="166" spans="7:7">
      <c r="G166" s="153"/>
    </row>
    <row r="167" spans="7:7">
      <c r="G167" s="153"/>
    </row>
    <row r="168" spans="7:7">
      <c r="G168" s="153"/>
    </row>
    <row r="169" spans="7:7">
      <c r="G169" s="153"/>
    </row>
    <row r="170" spans="7:7">
      <c r="G170" s="153"/>
    </row>
    <row r="171" spans="7:7">
      <c r="G171" s="153"/>
    </row>
    <row r="172" spans="7:7">
      <c r="G172" s="153"/>
    </row>
    <row r="173" spans="7:7">
      <c r="G173" s="153"/>
    </row>
    <row r="174" spans="7:7">
      <c r="G174" s="153"/>
    </row>
    <row r="175" spans="7:7">
      <c r="G175" s="153"/>
    </row>
    <row r="176" spans="7:7">
      <c r="G176" s="153"/>
    </row>
    <row r="177" spans="7:7">
      <c r="G177" s="153"/>
    </row>
    <row r="178" spans="7:7">
      <c r="G178" s="153"/>
    </row>
    <row r="179" spans="7:7">
      <c r="G179" s="153"/>
    </row>
    <row r="180" spans="7:7">
      <c r="G180" s="153"/>
    </row>
    <row r="181" spans="7:7">
      <c r="G181" s="153"/>
    </row>
    <row r="182" spans="7:7">
      <c r="G182" s="153"/>
    </row>
    <row r="183" spans="7:7">
      <c r="G183" s="153"/>
    </row>
    <row r="184" spans="7:7">
      <c r="G184" s="153"/>
    </row>
    <row r="185" spans="7:7">
      <c r="G185" s="153"/>
    </row>
    <row r="186" spans="7:7">
      <c r="G186" s="153"/>
    </row>
    <row r="187" spans="7:7">
      <c r="G187" s="153"/>
    </row>
    <row r="188" spans="7:7">
      <c r="G188" s="153"/>
    </row>
    <row r="189" spans="7:7">
      <c r="G189" s="153"/>
    </row>
    <row r="190" spans="7:7">
      <c r="G190" s="153"/>
    </row>
    <row r="191" spans="7:7">
      <c r="G191" s="153"/>
    </row>
    <row r="192" spans="7:7">
      <c r="G192" s="153"/>
    </row>
    <row r="193" spans="7:7">
      <c r="G193" s="153"/>
    </row>
    <row r="194" spans="7:7">
      <c r="G194" s="153"/>
    </row>
    <row r="195" spans="7:7">
      <c r="G195" s="153"/>
    </row>
    <row r="196" spans="7:7">
      <c r="G196" s="153"/>
    </row>
    <row r="197" spans="7:7">
      <c r="G197" s="153"/>
    </row>
    <row r="198" spans="7:7">
      <c r="G198" s="153"/>
    </row>
    <row r="199" spans="7:7">
      <c r="G199" s="153"/>
    </row>
    <row r="200" spans="7:7">
      <c r="G200" s="153"/>
    </row>
    <row r="201" spans="7:7">
      <c r="G201" s="153"/>
    </row>
    <row r="202" spans="7:7">
      <c r="G202" s="153"/>
    </row>
    <row r="203" spans="7:7">
      <c r="G203" s="153"/>
    </row>
    <row r="204" spans="7:7">
      <c r="G204" s="153"/>
    </row>
    <row r="205" spans="7:7">
      <c r="G205" s="153"/>
    </row>
    <row r="206" spans="7:7">
      <c r="G206" s="153"/>
    </row>
    <row r="207" spans="7:7">
      <c r="G207" s="153"/>
    </row>
    <row r="208" spans="7:7">
      <c r="G208" s="153"/>
    </row>
    <row r="209" spans="7:7">
      <c r="G209" s="153"/>
    </row>
    <row r="210" spans="7:7">
      <c r="G210" s="153"/>
    </row>
    <row r="211" spans="7:7">
      <c r="G211" s="153"/>
    </row>
    <row r="212" spans="7:7">
      <c r="G212" s="153"/>
    </row>
    <row r="213" spans="7:7">
      <c r="G213" s="153"/>
    </row>
    <row r="214" spans="7:7">
      <c r="G214" s="153"/>
    </row>
    <row r="215" spans="7:7">
      <c r="G215" s="153"/>
    </row>
    <row r="216" spans="7:7">
      <c r="G216" s="153"/>
    </row>
    <row r="217" spans="7:7">
      <c r="G217" s="153"/>
    </row>
    <row r="218" spans="7:7">
      <c r="G218" s="153"/>
    </row>
    <row r="219" spans="7:7">
      <c r="G219" s="153"/>
    </row>
    <row r="220" spans="7:7">
      <c r="G220" s="153"/>
    </row>
    <row r="221" spans="7:7">
      <c r="G221" s="153"/>
    </row>
    <row r="222" spans="7:7">
      <c r="G222" s="153"/>
    </row>
    <row r="223" spans="7:7">
      <c r="G223" s="153"/>
    </row>
    <row r="224" spans="7:7">
      <c r="G224" s="153"/>
    </row>
    <row r="225" spans="7:7">
      <c r="G225" s="153"/>
    </row>
    <row r="226" spans="7:7">
      <c r="G226" s="153"/>
    </row>
    <row r="227" spans="7:7">
      <c r="G227" s="153"/>
    </row>
    <row r="228" spans="7:7">
      <c r="G228" s="153"/>
    </row>
    <row r="229" spans="7:7">
      <c r="G229" s="153"/>
    </row>
    <row r="230" spans="7:7">
      <c r="G230" s="153"/>
    </row>
    <row r="231" spans="7:7">
      <c r="G231" s="153"/>
    </row>
    <row r="232" spans="7:7">
      <c r="G232" s="153"/>
    </row>
    <row r="233" spans="7:7">
      <c r="G233" s="153"/>
    </row>
    <row r="234" spans="7:7">
      <c r="G234" s="153"/>
    </row>
    <row r="235" spans="7:7">
      <c r="G235" s="153"/>
    </row>
    <row r="236" spans="7:7">
      <c r="G236" s="153"/>
    </row>
    <row r="237" spans="7:7">
      <c r="G237" s="153"/>
    </row>
    <row r="238" spans="7:7">
      <c r="G238" s="153"/>
    </row>
    <row r="239" spans="7:7">
      <c r="G239" s="153"/>
    </row>
    <row r="240" spans="7:7">
      <c r="G240" s="153"/>
    </row>
    <row r="241" spans="7:7">
      <c r="G241" s="153"/>
    </row>
    <row r="242" spans="7:7">
      <c r="G242" s="153"/>
    </row>
    <row r="243" spans="7:7">
      <c r="G243" s="153"/>
    </row>
    <row r="244" spans="7:7">
      <c r="G244" s="153"/>
    </row>
    <row r="245" spans="7:7">
      <c r="G245" s="153"/>
    </row>
    <row r="246" spans="7:7">
      <c r="G246" s="153"/>
    </row>
    <row r="247" spans="7:7">
      <c r="G247" s="153"/>
    </row>
    <row r="248" spans="7:7">
      <c r="G248" s="153"/>
    </row>
    <row r="249" spans="7:7">
      <c r="G249" s="153"/>
    </row>
    <row r="250" spans="7:7">
      <c r="G250" s="153"/>
    </row>
    <row r="251" spans="7:7">
      <c r="G251" s="153"/>
    </row>
    <row r="252" spans="7:7">
      <c r="G252" s="153"/>
    </row>
    <row r="253" spans="7:7">
      <c r="G253" s="153"/>
    </row>
    <row r="254" spans="7:7">
      <c r="G254" s="153"/>
    </row>
    <row r="255" spans="7:7">
      <c r="G255" s="153"/>
    </row>
    <row r="256" spans="7:7">
      <c r="G256" s="153"/>
    </row>
    <row r="257" spans="7:7">
      <c r="G257" s="153"/>
    </row>
    <row r="258" spans="7:7">
      <c r="G258" s="153"/>
    </row>
    <row r="259" spans="7:7">
      <c r="G259" s="153"/>
    </row>
    <row r="260" spans="7:7">
      <c r="G260" s="153"/>
    </row>
    <row r="261" spans="7:7">
      <c r="G261" s="153"/>
    </row>
    <row r="262" spans="7:7">
      <c r="G262" s="153"/>
    </row>
    <row r="263" spans="7:7">
      <c r="G263" s="153"/>
    </row>
    <row r="264" spans="7:7">
      <c r="G264" s="153"/>
    </row>
    <row r="265" spans="7:7">
      <c r="G265" s="153"/>
    </row>
    <row r="266" spans="7:7">
      <c r="G266" s="153"/>
    </row>
    <row r="267" spans="7:7">
      <c r="G267" s="153"/>
    </row>
    <row r="268" spans="7:7">
      <c r="G268" s="153"/>
    </row>
    <row r="269" spans="7:7">
      <c r="G269" s="153"/>
    </row>
    <row r="270" spans="7:7">
      <c r="G270" s="153"/>
    </row>
    <row r="271" spans="7:7">
      <c r="G271" s="153"/>
    </row>
    <row r="272" spans="7:7">
      <c r="G272" s="153"/>
    </row>
    <row r="273" spans="7:7">
      <c r="G273" s="153"/>
    </row>
    <row r="274" spans="7:7">
      <c r="G274" s="153"/>
    </row>
    <row r="275" spans="7:7">
      <c r="G275" s="153"/>
    </row>
    <row r="276" spans="7:7">
      <c r="G276" s="153"/>
    </row>
    <row r="277" spans="7:7">
      <c r="G277" s="153"/>
    </row>
    <row r="278" spans="7:7">
      <c r="G278" s="153"/>
    </row>
    <row r="279" spans="7:7">
      <c r="G279" s="153"/>
    </row>
    <row r="280" spans="7:7">
      <c r="G280" s="153"/>
    </row>
    <row r="281" spans="7:7">
      <c r="G281" s="153"/>
    </row>
    <row r="282" spans="7:7">
      <c r="G282" s="153"/>
    </row>
    <row r="283" spans="7:7">
      <c r="G283" s="153"/>
    </row>
    <row r="284" spans="7:7">
      <c r="G284" s="153"/>
    </row>
    <row r="285" spans="7:7">
      <c r="G285" s="153"/>
    </row>
    <row r="286" spans="7:7">
      <c r="G286" s="153"/>
    </row>
    <row r="287" spans="7:7">
      <c r="G287" s="153"/>
    </row>
    <row r="288" spans="7:7">
      <c r="G288" s="153"/>
    </row>
    <row r="289" spans="7:7">
      <c r="G289" s="153"/>
    </row>
    <row r="290" spans="7:7">
      <c r="G290" s="153"/>
    </row>
    <row r="291" spans="7:7">
      <c r="G291" s="153"/>
    </row>
    <row r="292" spans="7:7">
      <c r="G292" s="153"/>
    </row>
    <row r="293" spans="7:7">
      <c r="G293" s="153"/>
    </row>
    <row r="294" spans="7:7">
      <c r="G294" s="153"/>
    </row>
    <row r="295" spans="7:7">
      <c r="G295" s="153"/>
    </row>
    <row r="296" spans="7:7">
      <c r="G296" s="153"/>
    </row>
    <row r="297" spans="7:7">
      <c r="G297" s="153"/>
    </row>
    <row r="298" spans="7:7">
      <c r="G298" s="153"/>
    </row>
    <row r="299" spans="7:7">
      <c r="G299" s="153"/>
    </row>
    <row r="300" spans="7:7">
      <c r="G300" s="153"/>
    </row>
    <row r="301" spans="7:7">
      <c r="G301" s="153"/>
    </row>
    <row r="302" spans="7:7">
      <c r="G302" s="153"/>
    </row>
    <row r="303" spans="7:7">
      <c r="G303" s="153"/>
    </row>
    <row r="304" spans="7:7">
      <c r="G304" s="153"/>
    </row>
    <row r="305" spans="7:7">
      <c r="G305" s="153"/>
    </row>
    <row r="306" spans="7:7">
      <c r="G306" s="153"/>
    </row>
    <row r="307" spans="7:7">
      <c r="G307" s="153"/>
    </row>
    <row r="308" spans="7:7">
      <c r="G308" s="153"/>
    </row>
    <row r="309" spans="7:7">
      <c r="G309" s="153"/>
    </row>
    <row r="310" spans="7:7">
      <c r="G310" s="153"/>
    </row>
    <row r="311" spans="7:7">
      <c r="G311" s="153"/>
    </row>
    <row r="312" spans="7:7">
      <c r="G312" s="153"/>
    </row>
    <row r="313" spans="7:7">
      <c r="G313" s="153"/>
    </row>
    <row r="314" spans="7:7">
      <c r="G314" s="153"/>
    </row>
    <row r="315" spans="7:7">
      <c r="G315" s="153"/>
    </row>
    <row r="316" spans="7:7">
      <c r="G316" s="153"/>
    </row>
    <row r="317" spans="7:7">
      <c r="G317" s="153"/>
    </row>
    <row r="318" spans="7:7">
      <c r="G318" s="153"/>
    </row>
    <row r="319" spans="7:7">
      <c r="G319" s="153"/>
    </row>
    <row r="320" spans="7:7">
      <c r="G320" s="153"/>
    </row>
    <row r="321" spans="7:7">
      <c r="G321" s="153"/>
    </row>
    <row r="322" spans="7:7">
      <c r="G322" s="153"/>
    </row>
    <row r="323" spans="7:7">
      <c r="G323" s="153"/>
    </row>
    <row r="324" spans="7:7">
      <c r="G324" s="153"/>
    </row>
    <row r="325" spans="7:7">
      <c r="G325" s="153"/>
    </row>
    <row r="326" spans="7:7">
      <c r="G326" s="153"/>
    </row>
    <row r="327" spans="7:7">
      <c r="G327" s="153"/>
    </row>
    <row r="328" spans="7:7">
      <c r="G328" s="153"/>
    </row>
    <row r="329" spans="7:7">
      <c r="G329" s="153"/>
    </row>
    <row r="330" spans="7:7">
      <c r="G330" s="153"/>
    </row>
    <row r="331" spans="7:7">
      <c r="G331" s="153"/>
    </row>
    <row r="332" spans="7:7">
      <c r="G332" s="153"/>
    </row>
    <row r="333" spans="7:7">
      <c r="G333" s="153"/>
    </row>
    <row r="334" spans="7:7">
      <c r="G334" s="153"/>
    </row>
    <row r="335" spans="7:7">
      <c r="G335" s="153"/>
    </row>
    <row r="336" spans="7:7">
      <c r="G336" s="153"/>
    </row>
    <row r="337" spans="7:7">
      <c r="G337" s="153"/>
    </row>
    <row r="338" spans="7:7">
      <c r="G338" s="153"/>
    </row>
    <row r="339" spans="7:7">
      <c r="G339" s="153"/>
    </row>
    <row r="340" spans="7:7">
      <c r="G340" s="153"/>
    </row>
    <row r="341" spans="7:7">
      <c r="G341" s="153"/>
    </row>
    <row r="342" spans="7:7">
      <c r="G342" s="153"/>
    </row>
    <row r="343" spans="7:7">
      <c r="G343" s="153"/>
    </row>
    <row r="344" spans="7:7">
      <c r="G344" s="153"/>
    </row>
    <row r="345" spans="7:7">
      <c r="G345" s="153"/>
    </row>
    <row r="346" spans="7:7">
      <c r="G346" s="153"/>
    </row>
    <row r="347" spans="7:7">
      <c r="G347" s="153"/>
    </row>
    <row r="348" spans="7:7">
      <c r="G348" s="153"/>
    </row>
    <row r="349" spans="7:7">
      <c r="G349" s="153"/>
    </row>
    <row r="350" spans="7:7">
      <c r="G350" s="153"/>
    </row>
    <row r="351" spans="7:7">
      <c r="G351" s="153"/>
    </row>
    <row r="352" spans="7:7">
      <c r="G352" s="153"/>
    </row>
    <row r="353" spans="7:7">
      <c r="G353" s="153"/>
    </row>
    <row r="354" spans="7:7">
      <c r="G354" s="153"/>
    </row>
    <row r="355" spans="7:7">
      <c r="G355" s="153"/>
    </row>
    <row r="356" spans="7:7">
      <c r="G356" s="153"/>
    </row>
    <row r="357" spans="7:7">
      <c r="G357" s="153"/>
    </row>
    <row r="358" spans="7:7">
      <c r="G358" s="153"/>
    </row>
    <row r="359" spans="7:7">
      <c r="G359" s="153"/>
    </row>
    <row r="360" spans="7:7">
      <c r="G360" s="153"/>
    </row>
    <row r="361" spans="7:7">
      <c r="G361" s="153"/>
    </row>
    <row r="362" spans="7:7">
      <c r="G362" s="153"/>
    </row>
    <row r="363" spans="7:7">
      <c r="G363" s="153"/>
    </row>
    <row r="364" spans="7:7">
      <c r="G364" s="153"/>
    </row>
    <row r="365" spans="7:7">
      <c r="G365" s="153"/>
    </row>
    <row r="366" spans="7:7">
      <c r="G366" s="153"/>
    </row>
    <row r="367" spans="7:7">
      <c r="G367" s="153"/>
    </row>
    <row r="368" spans="7:7">
      <c r="G368" s="153"/>
    </row>
    <row r="369" spans="7:7">
      <c r="G369" s="153"/>
    </row>
    <row r="370" spans="7:7">
      <c r="G370" s="153"/>
    </row>
    <row r="371" spans="7:7">
      <c r="G371" s="153"/>
    </row>
    <row r="372" spans="7:7">
      <c r="G372" s="153"/>
    </row>
    <row r="373" spans="7:7">
      <c r="G373" s="153"/>
    </row>
    <row r="374" spans="7:7">
      <c r="G374" s="153"/>
    </row>
    <row r="375" spans="7:7">
      <c r="G375" s="153"/>
    </row>
    <row r="376" spans="7:7">
      <c r="G376" s="153"/>
    </row>
    <row r="377" spans="7:7">
      <c r="G377" s="153"/>
    </row>
    <row r="378" spans="7:7">
      <c r="G378" s="153"/>
    </row>
    <row r="379" spans="7:7">
      <c r="G379" s="153"/>
    </row>
    <row r="380" spans="7:7">
      <c r="G380" s="153"/>
    </row>
    <row r="381" spans="7:7">
      <c r="G381" s="153"/>
    </row>
    <row r="382" spans="7:7">
      <c r="G382" s="153"/>
    </row>
    <row r="383" spans="7:7">
      <c r="G383" s="153"/>
    </row>
    <row r="384" spans="7:7">
      <c r="G384" s="153"/>
    </row>
    <row r="385" spans="7:7">
      <c r="G385" s="153"/>
    </row>
    <row r="386" spans="7:7">
      <c r="G386" s="153"/>
    </row>
    <row r="387" spans="7:7">
      <c r="G387" s="153"/>
    </row>
    <row r="388" spans="7:7">
      <c r="G388" s="153"/>
    </row>
    <row r="389" spans="7:7">
      <c r="G389" s="153"/>
    </row>
    <row r="390" spans="7:7">
      <c r="G390" s="153"/>
    </row>
    <row r="391" spans="7:7">
      <c r="G391" s="153"/>
    </row>
    <row r="392" spans="7:7">
      <c r="G392" s="153"/>
    </row>
    <row r="393" spans="7:7">
      <c r="G393" s="153"/>
    </row>
    <row r="394" spans="7:7">
      <c r="G394" s="153"/>
    </row>
    <row r="395" spans="7:7">
      <c r="G395" s="153"/>
    </row>
    <row r="396" spans="7:7">
      <c r="G396" s="153"/>
    </row>
    <row r="397" spans="7:7">
      <c r="G397" s="153"/>
    </row>
    <row r="398" spans="7:7">
      <c r="G398" s="153"/>
    </row>
    <row r="399" spans="7:7">
      <c r="G399" s="153"/>
    </row>
    <row r="400" spans="7:7">
      <c r="G400" s="153"/>
    </row>
    <row r="401" spans="7:7">
      <c r="G401" s="153"/>
    </row>
    <row r="402" spans="7:7">
      <c r="G402" s="153"/>
    </row>
    <row r="403" spans="7:7">
      <c r="G403" s="153"/>
    </row>
    <row r="404" spans="7:7">
      <c r="G404" s="153"/>
    </row>
    <row r="405" spans="7:7">
      <c r="G405" s="153"/>
    </row>
    <row r="406" spans="7:7">
      <c r="G406" s="153"/>
    </row>
    <row r="407" spans="7:7">
      <c r="G407" s="153"/>
    </row>
    <row r="408" spans="7:7">
      <c r="G408" s="153"/>
    </row>
    <row r="409" spans="7:7">
      <c r="G409" s="153"/>
    </row>
    <row r="410" spans="7:7">
      <c r="G410" s="153"/>
    </row>
    <row r="411" spans="7:7">
      <c r="G411" s="153"/>
    </row>
    <row r="412" spans="7:7">
      <c r="G412" s="153"/>
    </row>
    <row r="413" spans="7:7">
      <c r="G413" s="153"/>
    </row>
    <row r="414" spans="7:7">
      <c r="G414" s="153"/>
    </row>
    <row r="415" spans="7:7">
      <c r="G415" s="153"/>
    </row>
    <row r="416" spans="7:7">
      <c r="G416" s="153"/>
    </row>
    <row r="417" spans="7:7">
      <c r="G417" s="153"/>
    </row>
    <row r="418" spans="7:7">
      <c r="G418" s="153"/>
    </row>
    <row r="419" spans="7:7">
      <c r="G419" s="153"/>
    </row>
    <row r="420" spans="7:7">
      <c r="G420" s="153"/>
    </row>
    <row r="421" spans="7:7">
      <c r="G421" s="153"/>
    </row>
    <row r="422" spans="7:7">
      <c r="G422" s="153"/>
    </row>
    <row r="423" spans="7:7">
      <c r="G423" s="153"/>
    </row>
    <row r="424" spans="7:7">
      <c r="G424" s="153"/>
    </row>
    <row r="425" spans="7:7">
      <c r="G425" s="153"/>
    </row>
    <row r="426" spans="7:7">
      <c r="G426" s="153"/>
    </row>
    <row r="427" spans="7:7">
      <c r="G427" s="153"/>
    </row>
    <row r="428" spans="7:7">
      <c r="G428" s="153"/>
    </row>
    <row r="429" spans="7:7">
      <c r="G429" s="153"/>
    </row>
    <row r="430" spans="7:7">
      <c r="G430" s="153"/>
    </row>
    <row r="431" spans="7:7">
      <c r="G431" s="153"/>
    </row>
    <row r="432" spans="7:7">
      <c r="G432" s="153"/>
    </row>
    <row r="433" spans="7:7">
      <c r="G433" s="153"/>
    </row>
    <row r="434" spans="7:7">
      <c r="G434" s="153"/>
    </row>
    <row r="435" spans="7:7">
      <c r="G435" s="153"/>
    </row>
    <row r="436" spans="7:7">
      <c r="G436" s="153"/>
    </row>
    <row r="437" spans="7:7">
      <c r="G437" s="153"/>
    </row>
    <row r="438" spans="7:7">
      <c r="G438" s="153"/>
    </row>
    <row r="439" spans="7:7">
      <c r="G439" s="153"/>
    </row>
    <row r="440" spans="7:7">
      <c r="G440" s="153"/>
    </row>
    <row r="441" spans="7:7">
      <c r="G441" s="153"/>
    </row>
    <row r="442" spans="7:7">
      <c r="G442" s="153"/>
    </row>
    <row r="443" spans="7:7">
      <c r="G443" s="153"/>
    </row>
    <row r="444" spans="7:7">
      <c r="G444" s="153"/>
    </row>
    <row r="445" spans="7:7">
      <c r="G445" s="153"/>
    </row>
    <row r="446" spans="7:7">
      <c r="G446" s="153"/>
    </row>
    <row r="447" spans="7:7">
      <c r="G447" s="153"/>
    </row>
    <row r="448" spans="7:7">
      <c r="G448" s="153"/>
    </row>
    <row r="449" spans="7:7">
      <c r="G449" s="153"/>
    </row>
    <row r="450" spans="7:7">
      <c r="G450" s="153"/>
    </row>
    <row r="451" spans="7:7">
      <c r="G451" s="153"/>
    </row>
    <row r="452" spans="7:7">
      <c r="G452" s="153"/>
    </row>
    <row r="453" spans="7:7">
      <c r="G453" s="153"/>
    </row>
    <row r="454" spans="7:7">
      <c r="G454" s="153"/>
    </row>
    <row r="455" spans="7:7">
      <c r="G455" s="153"/>
    </row>
    <row r="456" spans="7:7">
      <c r="G456" s="153"/>
    </row>
    <row r="457" spans="7:7">
      <c r="G457" s="153"/>
    </row>
    <row r="458" spans="7:7">
      <c r="G458" s="153"/>
    </row>
    <row r="459" spans="7:7">
      <c r="G459" s="153"/>
    </row>
    <row r="460" spans="7:7">
      <c r="G460" s="153"/>
    </row>
    <row r="461" spans="7:7">
      <c r="G461" s="153"/>
    </row>
    <row r="462" spans="7:7">
      <c r="G462" s="153"/>
    </row>
    <row r="463" spans="7:7">
      <c r="G463" s="153"/>
    </row>
    <row r="464" spans="7:7">
      <c r="G464" s="153"/>
    </row>
    <row r="465" spans="7:7">
      <c r="G465" s="153"/>
    </row>
    <row r="466" spans="7:7">
      <c r="G466" s="153"/>
    </row>
    <row r="467" spans="7:7">
      <c r="G467" s="153"/>
    </row>
    <row r="468" spans="7:7">
      <c r="G468" s="153"/>
    </row>
    <row r="469" spans="7:7">
      <c r="G469" s="153"/>
    </row>
    <row r="470" spans="7:7">
      <c r="G470" s="153"/>
    </row>
    <row r="471" spans="7:7">
      <c r="G471" s="153"/>
    </row>
    <row r="472" spans="7:7">
      <c r="G472" s="153"/>
    </row>
    <row r="473" spans="7:7">
      <c r="G473" s="153"/>
    </row>
    <row r="474" spans="7:7">
      <c r="G474" s="153"/>
    </row>
    <row r="475" spans="7:7">
      <c r="G475" s="153"/>
    </row>
    <row r="476" spans="7:7">
      <c r="G476" s="153"/>
    </row>
    <row r="477" spans="7:7">
      <c r="G477" s="153"/>
    </row>
    <row r="478" spans="7:7">
      <c r="G478" s="153"/>
    </row>
    <row r="479" spans="7:7">
      <c r="G479" s="153"/>
    </row>
    <row r="480" spans="7:7">
      <c r="G480" s="153"/>
    </row>
    <row r="481" spans="7:7">
      <c r="G481" s="153"/>
    </row>
    <row r="482" spans="7:7">
      <c r="G482" s="153"/>
    </row>
    <row r="483" spans="7:7">
      <c r="G483" s="153"/>
    </row>
    <row r="484" spans="7:7">
      <c r="G484" s="153"/>
    </row>
    <row r="485" spans="7:7">
      <c r="G485" s="153"/>
    </row>
    <row r="486" spans="7:7">
      <c r="G486" s="153"/>
    </row>
    <row r="487" spans="7:7">
      <c r="G487" s="153"/>
    </row>
    <row r="488" spans="7:7">
      <c r="G488" s="153"/>
    </row>
    <row r="489" spans="7:7">
      <c r="G489" s="153"/>
    </row>
    <row r="490" spans="7:7">
      <c r="G490" s="153"/>
    </row>
    <row r="491" spans="7:7">
      <c r="G491" s="153"/>
    </row>
    <row r="492" spans="7:7">
      <c r="G492" s="153"/>
    </row>
    <row r="493" spans="7:7">
      <c r="G493" s="153"/>
    </row>
    <row r="494" spans="7:7">
      <c r="G494" s="153"/>
    </row>
    <row r="495" spans="7:7">
      <c r="G495" s="153"/>
    </row>
    <row r="496" spans="7:7">
      <c r="G496" s="153"/>
    </row>
    <row r="497" spans="7:7">
      <c r="G497" s="153"/>
    </row>
    <row r="498" spans="7:7">
      <c r="G498" s="153"/>
    </row>
    <row r="499" spans="7:7">
      <c r="G499" s="153"/>
    </row>
    <row r="500" spans="7:7">
      <c r="G500" s="153"/>
    </row>
    <row r="501" spans="7:7">
      <c r="G501" s="153"/>
    </row>
    <row r="502" spans="7:7">
      <c r="G502" s="153"/>
    </row>
    <row r="503" spans="7:7">
      <c r="G503" s="153"/>
    </row>
    <row r="504" spans="7:7">
      <c r="G504" s="153"/>
    </row>
    <row r="505" spans="7:7">
      <c r="G505" s="153"/>
    </row>
    <row r="506" spans="7:7">
      <c r="G506" s="153"/>
    </row>
    <row r="507" spans="7:7">
      <c r="G507" s="153"/>
    </row>
    <row r="508" spans="7:7">
      <c r="G508" s="153"/>
    </row>
    <row r="509" spans="7:7">
      <c r="G509" s="153"/>
    </row>
    <row r="510" spans="7:7">
      <c r="G510" s="153"/>
    </row>
    <row r="511" spans="7:7">
      <c r="G511" s="153"/>
    </row>
    <row r="512" spans="7:7">
      <c r="G512" s="153"/>
    </row>
    <row r="513" spans="7:7">
      <c r="G513" s="153"/>
    </row>
    <row r="514" spans="7:7">
      <c r="G514" s="153"/>
    </row>
    <row r="515" spans="7:7">
      <c r="G515" s="153"/>
    </row>
    <row r="516" spans="7:7">
      <c r="G516" s="153"/>
    </row>
    <row r="517" spans="7:7">
      <c r="G517" s="153"/>
    </row>
    <row r="518" spans="7:7">
      <c r="G518" s="153"/>
    </row>
    <row r="519" spans="7:7">
      <c r="G519" s="153"/>
    </row>
    <row r="520" spans="7:7">
      <c r="G520" s="153"/>
    </row>
    <row r="521" spans="7:7">
      <c r="G521" s="153"/>
    </row>
    <row r="522" spans="7:7">
      <c r="G522" s="153"/>
    </row>
    <row r="523" spans="7:7">
      <c r="G523" s="153"/>
    </row>
    <row r="524" spans="7:7">
      <c r="G524" s="153"/>
    </row>
    <row r="525" spans="7:7">
      <c r="G525" s="153"/>
    </row>
    <row r="526" spans="7:7">
      <c r="G526" s="153"/>
    </row>
    <row r="527" spans="7:7">
      <c r="G527" s="153"/>
    </row>
    <row r="528" spans="7:7">
      <c r="G528" s="153"/>
    </row>
    <row r="529" spans="7:7">
      <c r="G529" s="153"/>
    </row>
    <row r="530" spans="7:7">
      <c r="G530" s="153"/>
    </row>
    <row r="531" spans="7:7">
      <c r="G531" s="153"/>
    </row>
    <row r="532" spans="7:7">
      <c r="G532" s="153"/>
    </row>
    <row r="533" spans="7:7">
      <c r="G533" s="153"/>
    </row>
    <row r="534" spans="7:7">
      <c r="G534" s="153"/>
    </row>
    <row r="535" spans="7:7">
      <c r="G535" s="153"/>
    </row>
    <row r="536" spans="7:7">
      <c r="G536" s="153"/>
    </row>
    <row r="537" spans="7:7">
      <c r="G537" s="153"/>
    </row>
    <row r="538" spans="7:7">
      <c r="G538" s="153"/>
    </row>
    <row r="539" spans="7:7">
      <c r="G539" s="153"/>
    </row>
    <row r="540" spans="7:7">
      <c r="G540" s="153"/>
    </row>
    <row r="541" spans="7:7">
      <c r="G541" s="153"/>
    </row>
    <row r="542" spans="7:7">
      <c r="G542" s="153"/>
    </row>
    <row r="543" spans="7:7">
      <c r="G543" s="153"/>
    </row>
    <row r="544" spans="7:7">
      <c r="G544" s="153"/>
    </row>
    <row r="545" spans="7:7">
      <c r="G545" s="153"/>
    </row>
    <row r="546" spans="7:7">
      <c r="G546" s="153"/>
    </row>
    <row r="547" spans="7:7">
      <c r="G547" s="153"/>
    </row>
    <row r="548" spans="7:7">
      <c r="G548" s="153"/>
    </row>
    <row r="549" spans="7:7">
      <c r="G549" s="153"/>
    </row>
    <row r="550" spans="7:7">
      <c r="G550" s="153"/>
    </row>
    <row r="551" spans="7:7">
      <c r="G551" s="153"/>
    </row>
    <row r="552" spans="7:7">
      <c r="G552" s="153"/>
    </row>
    <row r="553" spans="7:7">
      <c r="G553" s="153"/>
    </row>
    <row r="554" spans="7:7">
      <c r="G554" s="153"/>
    </row>
  </sheetData>
  <sheetProtection sheet="1" objects="1" scenarios="1"/>
  <mergeCells count="99">
    <mergeCell ref="I97:I98"/>
    <mergeCell ref="E97:E98"/>
    <mergeCell ref="F97:F98"/>
    <mergeCell ref="G97:G98"/>
    <mergeCell ref="C1:I1"/>
    <mergeCell ref="F86:F87"/>
    <mergeCell ref="H86:H87"/>
    <mergeCell ref="H92:H93"/>
    <mergeCell ref="C3:I3"/>
    <mergeCell ref="C4:C5"/>
    <mergeCell ref="D4:D5"/>
    <mergeCell ref="E4:E5"/>
    <mergeCell ref="F4:F5"/>
    <mergeCell ref="G4:G5"/>
    <mergeCell ref="H4:H5"/>
    <mergeCell ref="I4:I5"/>
    <mergeCell ref="D107:D108"/>
    <mergeCell ref="H107:H108"/>
    <mergeCell ref="I107:I108"/>
    <mergeCell ref="H95:H96"/>
    <mergeCell ref="I95:I96"/>
    <mergeCell ref="D95:D96"/>
    <mergeCell ref="D97:D98"/>
    <mergeCell ref="H99:H100"/>
    <mergeCell ref="I99:I100"/>
    <mergeCell ref="H97:H98"/>
    <mergeCell ref="I105:I106"/>
    <mergeCell ref="F107:F108"/>
    <mergeCell ref="G107:G108"/>
    <mergeCell ref="F105:F106"/>
    <mergeCell ref="G105:G106"/>
    <mergeCell ref="H105:H106"/>
    <mergeCell ref="C99:C100"/>
    <mergeCell ref="D99:D100"/>
    <mergeCell ref="E99:E100"/>
    <mergeCell ref="F99:F100"/>
    <mergeCell ref="G99:G100"/>
    <mergeCell ref="G124:G125"/>
    <mergeCell ref="H124:H125"/>
    <mergeCell ref="I124:I125"/>
    <mergeCell ref="A124:A125"/>
    <mergeCell ref="B124:B125"/>
    <mergeCell ref="C124:C125"/>
    <mergeCell ref="D124:D125"/>
    <mergeCell ref="E124:E125"/>
    <mergeCell ref="F124:F125"/>
    <mergeCell ref="F116:F117"/>
    <mergeCell ref="D116:D117"/>
    <mergeCell ref="H116:H117"/>
    <mergeCell ref="I116:I117"/>
    <mergeCell ref="G116:G117"/>
    <mergeCell ref="A92:A93"/>
    <mergeCell ref="A116:A117"/>
    <mergeCell ref="B116:B117"/>
    <mergeCell ref="C116:C117"/>
    <mergeCell ref="E116:E117"/>
    <mergeCell ref="A107:A108"/>
    <mergeCell ref="B107:B108"/>
    <mergeCell ref="C107:C108"/>
    <mergeCell ref="E107:E108"/>
    <mergeCell ref="D92:D93"/>
    <mergeCell ref="E103:E104"/>
    <mergeCell ref="A105:A106"/>
    <mergeCell ref="B105:B106"/>
    <mergeCell ref="C105:C106"/>
    <mergeCell ref="D105:D106"/>
    <mergeCell ref="E105:E106"/>
    <mergeCell ref="I86:I87"/>
    <mergeCell ref="G103:G104"/>
    <mergeCell ref="A99:A100"/>
    <mergeCell ref="B99:B100"/>
    <mergeCell ref="A95:A96"/>
    <mergeCell ref="B95:B96"/>
    <mergeCell ref="C95:C96"/>
    <mergeCell ref="A97:A98"/>
    <mergeCell ref="B97:B98"/>
    <mergeCell ref="C97:C98"/>
    <mergeCell ref="E95:E96"/>
    <mergeCell ref="F95:F96"/>
    <mergeCell ref="G95:G96"/>
    <mergeCell ref="G92:G93"/>
    <mergeCell ref="I92:I93"/>
    <mergeCell ref="A85:A87"/>
    <mergeCell ref="G86:G87"/>
    <mergeCell ref="A150:B150"/>
    <mergeCell ref="A84:B84"/>
    <mergeCell ref="A2:B2"/>
    <mergeCell ref="A3:A5"/>
    <mergeCell ref="B3:B5"/>
    <mergeCell ref="A83:B83"/>
    <mergeCell ref="B85:B87"/>
    <mergeCell ref="C86:C87"/>
    <mergeCell ref="D86:D87"/>
    <mergeCell ref="E86:E87"/>
    <mergeCell ref="F103:F104"/>
    <mergeCell ref="B92:B93"/>
    <mergeCell ref="C92:C93"/>
    <mergeCell ref="E92:E93"/>
    <mergeCell ref="F92:F93"/>
  </mergeCells>
  <conditionalFormatting sqref="C82:I82">
    <cfRule type="cellIs" dxfId="3" priority="1" stopIfTrue="1" operator="lessThan">
      <formula>0</formula>
    </cfRule>
    <cfRule type="cellIs" dxfId="2" priority="2" stopIfTrue="1" operator="greaterThan">
      <formula>0</formula>
    </cfRule>
  </conditionalFormatting>
  <conditionalFormatting sqref="C152:I152">
    <cfRule type="cellIs" dxfId="1" priority="5" stopIfTrue="1" operator="lessThan">
      <formula>0</formula>
    </cfRule>
    <cfRule type="cellIs" dxfId="0" priority="7" stopIfTrue="1" operator="greaterThan">
      <formula>0</formula>
    </cfRule>
  </conditionalFormatting>
  <printOptions horizontalCentered="1"/>
  <pageMargins left="0.31496062992125984" right="0.31496062992125984" top="0.39370078740157483" bottom="0.19685039370078741" header="0.19685039370078741" footer="0.11811023622047245"/>
  <pageSetup paperSize="9" scale="54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BB265"/>
  <sheetViews>
    <sheetView topLeftCell="D1" zoomScale="80" zoomScaleNormal="80" workbookViewId="0">
      <selection activeCell="J6" sqref="J6"/>
    </sheetView>
  </sheetViews>
  <sheetFormatPr defaultColWidth="8.90625" defaultRowHeight="18" customHeight="1"/>
  <cols>
    <col min="1" max="1" width="4.36328125" style="175" hidden="1" customWidth="1"/>
    <col min="2" max="2" width="5.81640625" style="175" hidden="1" customWidth="1"/>
    <col min="3" max="3" width="7.08984375" style="175" hidden="1" customWidth="1"/>
    <col min="4" max="4" width="1.90625" style="175" customWidth="1"/>
    <col min="5" max="5" width="5" style="175" customWidth="1"/>
    <col min="6" max="6" width="20.81640625" style="252" customWidth="1"/>
    <col min="7" max="10" width="20.81640625" style="175" customWidth="1"/>
    <col min="11" max="11" width="11.6328125" style="175" hidden="1" customWidth="1"/>
    <col min="12" max="15" width="8.90625" style="175" hidden="1" customWidth="1"/>
    <col min="16" max="16" width="4.54296875" style="175" hidden="1" customWidth="1"/>
    <col min="17" max="17" width="5.81640625" style="175" hidden="1" customWidth="1"/>
    <col min="18" max="18" width="7.08984375" style="175" hidden="1" customWidth="1"/>
    <col min="19" max="19" width="2.08984375" style="175" customWidth="1"/>
    <col min="20" max="20" width="12.54296875" style="175" customWidth="1"/>
    <col min="21" max="21" width="31.453125" style="175" customWidth="1"/>
    <col min="22" max="52" width="8.90625" style="175" customWidth="1"/>
    <col min="53" max="54" width="17.453125" style="175" customWidth="1"/>
    <col min="55" max="57" width="8.90625" style="175" customWidth="1"/>
    <col min="58" max="16384" width="8.90625" style="175"/>
  </cols>
  <sheetData>
    <row r="1" spans="1:54" ht="8.25" customHeight="1">
      <c r="A1" s="173"/>
      <c r="B1" s="173"/>
      <c r="C1" s="173"/>
      <c r="D1" s="173"/>
      <c r="E1" s="173"/>
      <c r="F1" s="174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BA1" s="173"/>
      <c r="BB1" s="173"/>
    </row>
    <row r="2" spans="1:54" ht="18" customHeight="1">
      <c r="A2" s="173"/>
      <c r="B2" s="173"/>
      <c r="C2" s="173"/>
      <c r="D2" s="173"/>
      <c r="E2" s="336" t="s">
        <v>209</v>
      </c>
      <c r="F2" s="337"/>
      <c r="G2" s="337"/>
      <c r="H2" s="337"/>
      <c r="I2" s="338"/>
      <c r="J2" s="176">
        <v>100000</v>
      </c>
      <c r="S2" s="173"/>
      <c r="T2" s="177"/>
      <c r="U2" s="178" t="s">
        <v>210</v>
      </c>
      <c r="BA2" s="179"/>
      <c r="BB2" s="180"/>
    </row>
    <row r="3" spans="1:54" ht="18" customHeight="1">
      <c r="A3" s="173"/>
      <c r="B3" s="173"/>
      <c r="C3" s="173"/>
      <c r="D3" s="173"/>
      <c r="E3" s="339" t="s">
        <v>211</v>
      </c>
      <c r="F3" s="340"/>
      <c r="G3" s="340"/>
      <c r="H3" s="340"/>
      <c r="I3" s="341"/>
      <c r="J3" s="181">
        <v>60</v>
      </c>
      <c r="S3" s="173"/>
      <c r="U3" s="178" t="s">
        <v>212</v>
      </c>
      <c r="BA3" s="182"/>
      <c r="BB3" s="183"/>
    </row>
    <row r="4" spans="1:54" ht="18" customHeight="1">
      <c r="A4" s="173"/>
      <c r="B4" s="173"/>
      <c r="C4" s="173"/>
      <c r="D4" s="173"/>
      <c r="E4" s="336" t="s">
        <v>213</v>
      </c>
      <c r="F4" s="337"/>
      <c r="G4" s="337"/>
      <c r="H4" s="337"/>
      <c r="I4" s="338"/>
      <c r="J4" s="184">
        <v>0.01</v>
      </c>
      <c r="S4" s="173"/>
      <c r="U4" s="178" t="s">
        <v>214</v>
      </c>
      <c r="BA4" s="179"/>
      <c r="BB4" s="180"/>
    </row>
    <row r="5" spans="1:54" ht="18" customHeight="1">
      <c r="A5" s="173"/>
      <c r="B5" s="173"/>
      <c r="C5" s="173"/>
      <c r="D5" s="173"/>
      <c r="E5" s="336" t="s">
        <v>215</v>
      </c>
      <c r="F5" s="337"/>
      <c r="G5" s="337"/>
      <c r="H5" s="337"/>
      <c r="I5" s="338"/>
      <c r="J5" s="185">
        <v>0</v>
      </c>
      <c r="S5" s="173"/>
      <c r="T5" s="186"/>
      <c r="U5" s="186"/>
      <c r="BA5" s="179"/>
      <c r="BB5" s="180"/>
    </row>
    <row r="6" spans="1:54" ht="18" customHeight="1">
      <c r="A6" s="173"/>
      <c r="B6" s="173"/>
      <c r="C6" s="173"/>
      <c r="D6" s="173"/>
      <c r="E6" s="339" t="s">
        <v>216</v>
      </c>
      <c r="F6" s="340"/>
      <c r="G6" s="340"/>
      <c r="H6" s="340"/>
      <c r="I6" s="341"/>
      <c r="J6" s="187">
        <v>44274</v>
      </c>
      <c r="S6" s="173"/>
      <c r="BA6" s="182"/>
      <c r="BB6" s="183"/>
    </row>
    <row r="7" spans="1:54" ht="18" customHeight="1">
      <c r="A7" s="173"/>
      <c r="B7" s="173"/>
      <c r="C7" s="173"/>
      <c r="D7" s="173"/>
      <c r="E7" s="336" t="s">
        <v>217</v>
      </c>
      <c r="F7" s="337"/>
      <c r="G7" s="337"/>
      <c r="H7" s="337"/>
      <c r="I7" s="338"/>
      <c r="J7" s="188">
        <v>0</v>
      </c>
      <c r="S7" s="173"/>
      <c r="T7" s="186"/>
      <c r="U7" s="189" t="s">
        <v>218</v>
      </c>
      <c r="BA7" s="179"/>
      <c r="BB7" s="180"/>
    </row>
    <row r="8" spans="1:54" ht="9.75" customHeight="1">
      <c r="A8" s="173"/>
      <c r="B8" s="173"/>
      <c r="C8" s="173"/>
      <c r="D8" s="173"/>
      <c r="E8" s="173"/>
      <c r="F8" s="174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BA8" s="173"/>
      <c r="BB8" s="173"/>
    </row>
    <row r="9" spans="1:54" ht="46.75" customHeight="1">
      <c r="A9" s="190"/>
      <c r="B9" s="331" t="s">
        <v>219</v>
      </c>
      <c r="C9" s="332"/>
      <c r="D9" s="190"/>
      <c r="E9" s="191" t="s">
        <v>220</v>
      </c>
      <c r="F9" s="191" t="s">
        <v>221</v>
      </c>
      <c r="G9" s="191" t="s">
        <v>222</v>
      </c>
      <c r="H9" s="191" t="s">
        <v>223</v>
      </c>
      <c r="I9" s="191" t="s">
        <v>224</v>
      </c>
      <c r="J9" s="191" t="s">
        <v>225</v>
      </c>
      <c r="K9" s="333" t="s">
        <v>219</v>
      </c>
      <c r="L9" s="333"/>
      <c r="M9" s="333"/>
      <c r="N9" s="192"/>
      <c r="O9" s="192"/>
      <c r="P9" s="192"/>
      <c r="S9" s="173"/>
      <c r="BA9" s="191" t="s">
        <v>226</v>
      </c>
      <c r="BB9" s="191" t="s">
        <v>227</v>
      </c>
    </row>
    <row r="10" spans="1:54" ht="18" customHeight="1">
      <c r="A10" s="190"/>
      <c r="B10" s="193">
        <f>J234</f>
        <v>60</v>
      </c>
      <c r="C10" s="193">
        <v>0</v>
      </c>
      <c r="D10" s="190"/>
      <c r="E10" s="194">
        <v>0</v>
      </c>
      <c r="F10" s="195">
        <f>J6</f>
        <v>44274</v>
      </c>
      <c r="G10" s="196"/>
      <c r="H10" s="196"/>
      <c r="I10" s="196"/>
      <c r="J10" s="197">
        <f>J2</f>
        <v>100000</v>
      </c>
      <c r="K10" s="198" t="s">
        <v>228</v>
      </c>
      <c r="L10" s="198" t="s">
        <v>229</v>
      </c>
      <c r="M10" s="199" t="s">
        <v>230</v>
      </c>
      <c r="N10" s="192"/>
      <c r="O10" s="192"/>
      <c r="P10" s="192"/>
      <c r="S10" s="173"/>
      <c r="T10" s="200"/>
      <c r="BA10" s="196"/>
      <c r="BB10" s="196"/>
    </row>
    <row r="11" spans="1:54" ht="18" customHeight="1">
      <c r="A11" s="190"/>
      <c r="B11" s="193">
        <f t="shared" ref="B11:B74" si="0">IF(B10-1&gt;=0,B10-1,0)</f>
        <v>59</v>
      </c>
      <c r="C11" s="193">
        <f>IF(B10&gt;0,C10+1,0)</f>
        <v>1</v>
      </c>
      <c r="D11" s="190"/>
      <c r="E11" s="201">
        <v>1</v>
      </c>
      <c r="F11" s="195">
        <f t="shared" ref="F11:F74" si="1">IF(C11=0,"",EOMONTH(F10,$M$14))</f>
        <v>44316</v>
      </c>
      <c r="G11" s="202">
        <f t="shared" ref="G11:G74" si="2">IF(AND(C11&lt;=$J$7,C11&gt;0),0,IF(C11=0,"",$M$16))</f>
        <v>1666.6666666666667</v>
      </c>
      <c r="H11" s="202">
        <f t="shared" ref="H11:H74" si="3">IF(C11=0,"",J10*$J$241)</f>
        <v>83.333333333333343</v>
      </c>
      <c r="I11" s="203">
        <f t="shared" ref="I11:I74" si="4">G11+H11</f>
        <v>1750</v>
      </c>
      <c r="J11" s="202">
        <f t="shared" ref="J11:J74" si="5">IF(AND(C11&lt;$J$7,C11&gt;0),$J$10,IF(C11&gt;0,$J$10-(C11-$J$7)*$M$16,""))</f>
        <v>98333.333333333328</v>
      </c>
      <c r="K11" s="204">
        <f>IF(J236=1,J4/12,0)</f>
        <v>8.3333333333333339E-4</v>
      </c>
      <c r="L11" s="205">
        <f>IF($J236=1,$J$3,0)</f>
        <v>60</v>
      </c>
      <c r="M11" s="206"/>
      <c r="N11" s="192"/>
      <c r="O11" s="192"/>
      <c r="P11" s="192"/>
      <c r="S11" s="173"/>
      <c r="BA11" s="202">
        <f>H11</f>
        <v>83.333333333333343</v>
      </c>
      <c r="BB11" s="202">
        <f t="shared" ref="BB11:BB102" si="6">IF(AND(C11&gt;$J$7,C11&gt;0),(C11-$J$7)*$M$16,"")</f>
        <v>1666.6666666666667</v>
      </c>
    </row>
    <row r="12" spans="1:54" ht="18" customHeight="1">
      <c r="A12" s="190"/>
      <c r="B12" s="193">
        <f t="shared" si="0"/>
        <v>58</v>
      </c>
      <c r="C12" s="193">
        <f t="shared" ref="C12:C75" si="7">IF(B11&gt;0,C11+1,0)</f>
        <v>2</v>
      </c>
      <c r="D12" s="190"/>
      <c r="E12" s="201">
        <f>IF(C12=0,"",C12)</f>
        <v>2</v>
      </c>
      <c r="F12" s="195">
        <f t="shared" si="1"/>
        <v>44347</v>
      </c>
      <c r="G12" s="202">
        <f t="shared" si="2"/>
        <v>1666.6666666666667</v>
      </c>
      <c r="H12" s="202">
        <f t="shared" si="3"/>
        <v>81.944444444444443</v>
      </c>
      <c r="I12" s="203">
        <f t="shared" si="4"/>
        <v>1748.6111111111111</v>
      </c>
      <c r="J12" s="202">
        <f t="shared" si="5"/>
        <v>96666.666666666672</v>
      </c>
      <c r="K12" s="196">
        <f>IF(J237=1,J4/4,0)</f>
        <v>0</v>
      </c>
      <c r="L12" s="207">
        <f>IF($J237=1,$J$3/3,0)</f>
        <v>0</v>
      </c>
      <c r="M12" s="208"/>
      <c r="N12" s="192"/>
      <c r="O12" s="192"/>
      <c r="P12" s="192"/>
      <c r="S12" s="173"/>
      <c r="BA12" s="202">
        <f t="shared" ref="BA12:BA39" si="8">IF(C12=0,"",BA11+H12)</f>
        <v>165.27777777777777</v>
      </c>
      <c r="BB12" s="202">
        <f t="shared" si="6"/>
        <v>3333.3333333333335</v>
      </c>
    </row>
    <row r="13" spans="1:54" ht="18" customHeight="1">
      <c r="A13" s="190"/>
      <c r="B13" s="193">
        <f t="shared" si="0"/>
        <v>57</v>
      </c>
      <c r="C13" s="193">
        <f t="shared" si="7"/>
        <v>3</v>
      </c>
      <c r="D13" s="190"/>
      <c r="E13" s="201">
        <f t="shared" ref="E13:E76" si="9">IF(C13=0,"",C13)</f>
        <v>3</v>
      </c>
      <c r="F13" s="195">
        <f t="shared" si="1"/>
        <v>44377</v>
      </c>
      <c r="G13" s="202">
        <f t="shared" si="2"/>
        <v>1666.6666666666667</v>
      </c>
      <c r="H13" s="202">
        <f t="shared" si="3"/>
        <v>80.555555555555571</v>
      </c>
      <c r="I13" s="203">
        <f t="shared" si="4"/>
        <v>1747.2222222222224</v>
      </c>
      <c r="J13" s="202">
        <f t="shared" si="5"/>
        <v>95000</v>
      </c>
      <c r="K13" s="196">
        <f>IF(J239=1,J4,0)</f>
        <v>0</v>
      </c>
      <c r="L13" s="207">
        <f>IF($J239=1,$J$3/12,0)</f>
        <v>0</v>
      </c>
      <c r="M13" s="209"/>
      <c r="N13" s="192"/>
      <c r="O13" s="192"/>
      <c r="P13" s="192"/>
      <c r="S13" s="173"/>
      <c r="BA13" s="202">
        <f t="shared" si="8"/>
        <v>245.83333333333334</v>
      </c>
      <c r="BB13" s="202">
        <f t="shared" si="6"/>
        <v>5000</v>
      </c>
    </row>
    <row r="14" spans="1:54" ht="18" customHeight="1">
      <c r="A14" s="190"/>
      <c r="B14" s="193">
        <f t="shared" si="0"/>
        <v>56</v>
      </c>
      <c r="C14" s="193">
        <f t="shared" si="7"/>
        <v>4</v>
      </c>
      <c r="D14" s="190"/>
      <c r="E14" s="201">
        <f t="shared" si="9"/>
        <v>4</v>
      </c>
      <c r="F14" s="195">
        <f t="shared" si="1"/>
        <v>44408</v>
      </c>
      <c r="G14" s="202">
        <f t="shared" si="2"/>
        <v>1666.6666666666667</v>
      </c>
      <c r="H14" s="202">
        <f t="shared" si="3"/>
        <v>79.166666666666671</v>
      </c>
      <c r="I14" s="203">
        <f t="shared" si="4"/>
        <v>1745.8333333333335</v>
      </c>
      <c r="J14" s="202">
        <f t="shared" si="5"/>
        <v>93333.333333333328</v>
      </c>
      <c r="K14" s="192"/>
      <c r="L14" s="210"/>
      <c r="M14" s="211">
        <f>IF(J236=1,1,IF(J237=1,3,IF(J239=1,12,0)))</f>
        <v>1</v>
      </c>
      <c r="N14" s="192"/>
      <c r="O14" s="192"/>
      <c r="P14" s="192"/>
      <c r="S14" s="173"/>
      <c r="BA14" s="202">
        <f t="shared" si="8"/>
        <v>325</v>
      </c>
      <c r="BB14" s="202">
        <f t="shared" si="6"/>
        <v>6666.666666666667</v>
      </c>
    </row>
    <row r="15" spans="1:54" ht="18" customHeight="1">
      <c r="A15" s="190"/>
      <c r="B15" s="193">
        <f t="shared" si="0"/>
        <v>55</v>
      </c>
      <c r="C15" s="193">
        <f t="shared" si="7"/>
        <v>5</v>
      </c>
      <c r="D15" s="190"/>
      <c r="E15" s="201">
        <f t="shared" si="9"/>
        <v>5</v>
      </c>
      <c r="F15" s="195">
        <f t="shared" si="1"/>
        <v>44439</v>
      </c>
      <c r="G15" s="202">
        <f t="shared" si="2"/>
        <v>1666.6666666666667</v>
      </c>
      <c r="H15" s="202">
        <f t="shared" si="3"/>
        <v>77.777777777777786</v>
      </c>
      <c r="I15" s="203">
        <f t="shared" si="4"/>
        <v>1744.4444444444446</v>
      </c>
      <c r="J15" s="202">
        <f t="shared" si="5"/>
        <v>91666.666666666672</v>
      </c>
      <c r="K15" s="212">
        <v>41670</v>
      </c>
      <c r="L15" s="192"/>
      <c r="M15" s="192"/>
      <c r="N15" s="192"/>
      <c r="O15" s="192"/>
      <c r="P15" s="192"/>
      <c r="S15" s="173"/>
      <c r="BA15" s="202">
        <f t="shared" si="8"/>
        <v>402.77777777777777</v>
      </c>
      <c r="BB15" s="202">
        <f t="shared" si="6"/>
        <v>8333.3333333333339</v>
      </c>
    </row>
    <row r="16" spans="1:54" ht="18" customHeight="1">
      <c r="A16" s="190"/>
      <c r="B16" s="193">
        <f t="shared" si="0"/>
        <v>54</v>
      </c>
      <c r="C16" s="193">
        <f t="shared" si="7"/>
        <v>6</v>
      </c>
      <c r="D16" s="190"/>
      <c r="E16" s="201">
        <f t="shared" si="9"/>
        <v>6</v>
      </c>
      <c r="F16" s="195">
        <f t="shared" si="1"/>
        <v>44469</v>
      </c>
      <c r="G16" s="202">
        <f t="shared" si="2"/>
        <v>1666.6666666666667</v>
      </c>
      <c r="H16" s="202">
        <f t="shared" si="3"/>
        <v>76.3888888888889</v>
      </c>
      <c r="I16" s="203">
        <f t="shared" si="4"/>
        <v>1743.0555555555557</v>
      </c>
      <c r="J16" s="202">
        <f t="shared" si="5"/>
        <v>90000</v>
      </c>
      <c r="K16" s="212">
        <v>41698</v>
      </c>
      <c r="L16" s="192"/>
      <c r="M16" s="213">
        <f>J10/(J234-J7)</f>
        <v>1666.6666666666667</v>
      </c>
      <c r="N16" s="192" t="s">
        <v>231</v>
      </c>
      <c r="O16" s="192"/>
      <c r="P16" s="192"/>
      <c r="S16" s="173"/>
      <c r="BA16" s="202">
        <f t="shared" si="8"/>
        <v>479.16666666666669</v>
      </c>
      <c r="BB16" s="202">
        <f t="shared" si="6"/>
        <v>10000</v>
      </c>
    </row>
    <row r="17" spans="1:54" ht="18" customHeight="1">
      <c r="A17" s="190"/>
      <c r="B17" s="193">
        <f t="shared" si="0"/>
        <v>53</v>
      </c>
      <c r="C17" s="193">
        <f t="shared" si="7"/>
        <v>7</v>
      </c>
      <c r="D17" s="190"/>
      <c r="E17" s="201">
        <f t="shared" si="9"/>
        <v>7</v>
      </c>
      <c r="F17" s="195">
        <f t="shared" si="1"/>
        <v>44500</v>
      </c>
      <c r="G17" s="202">
        <f t="shared" si="2"/>
        <v>1666.6666666666667</v>
      </c>
      <c r="H17" s="202">
        <f t="shared" si="3"/>
        <v>75</v>
      </c>
      <c r="I17" s="203">
        <f t="shared" si="4"/>
        <v>1741.6666666666667</v>
      </c>
      <c r="J17" s="202">
        <f t="shared" si="5"/>
        <v>88333.333333333328</v>
      </c>
      <c r="K17" s="212">
        <v>41729</v>
      </c>
      <c r="L17" s="192"/>
      <c r="M17" s="192"/>
      <c r="N17" s="192"/>
      <c r="O17" s="192"/>
      <c r="P17" s="192"/>
      <c r="S17" s="173"/>
      <c r="BA17" s="202">
        <f t="shared" si="8"/>
        <v>554.16666666666674</v>
      </c>
      <c r="BB17" s="202">
        <f t="shared" si="6"/>
        <v>11666.666666666668</v>
      </c>
    </row>
    <row r="18" spans="1:54" ht="18" customHeight="1">
      <c r="A18" s="190"/>
      <c r="B18" s="193">
        <f t="shared" si="0"/>
        <v>52</v>
      </c>
      <c r="C18" s="193">
        <f t="shared" si="7"/>
        <v>8</v>
      </c>
      <c r="D18" s="190"/>
      <c r="E18" s="201">
        <f t="shared" si="9"/>
        <v>8</v>
      </c>
      <c r="F18" s="195">
        <f t="shared" si="1"/>
        <v>44530</v>
      </c>
      <c r="G18" s="202">
        <f t="shared" si="2"/>
        <v>1666.6666666666667</v>
      </c>
      <c r="H18" s="202">
        <f t="shared" si="3"/>
        <v>73.611111111111114</v>
      </c>
      <c r="I18" s="203">
        <f t="shared" si="4"/>
        <v>1740.2777777777778</v>
      </c>
      <c r="J18" s="202">
        <f t="shared" si="5"/>
        <v>86666.666666666672</v>
      </c>
      <c r="K18" s="212">
        <v>41759</v>
      </c>
      <c r="L18" s="192"/>
      <c r="M18" s="192"/>
      <c r="N18" s="192" t="s">
        <v>232</v>
      </c>
      <c r="O18" s="192"/>
      <c r="P18" s="192"/>
      <c r="S18" s="173"/>
      <c r="BA18" s="202">
        <f t="shared" si="8"/>
        <v>627.77777777777783</v>
      </c>
      <c r="BB18" s="202">
        <f t="shared" si="6"/>
        <v>13333.333333333334</v>
      </c>
    </row>
    <row r="19" spans="1:54" ht="18" customHeight="1">
      <c r="A19" s="190"/>
      <c r="B19" s="193">
        <f t="shared" si="0"/>
        <v>51</v>
      </c>
      <c r="C19" s="193">
        <f t="shared" si="7"/>
        <v>9</v>
      </c>
      <c r="D19" s="190"/>
      <c r="E19" s="201">
        <f t="shared" si="9"/>
        <v>9</v>
      </c>
      <c r="F19" s="195">
        <f t="shared" si="1"/>
        <v>44561</v>
      </c>
      <c r="G19" s="202">
        <f t="shared" si="2"/>
        <v>1666.6666666666667</v>
      </c>
      <c r="H19" s="202">
        <f t="shared" si="3"/>
        <v>72.222222222222229</v>
      </c>
      <c r="I19" s="203">
        <f t="shared" si="4"/>
        <v>1738.8888888888889</v>
      </c>
      <c r="J19" s="202">
        <f t="shared" si="5"/>
        <v>85000</v>
      </c>
      <c r="K19" s="212">
        <v>41790</v>
      </c>
      <c r="L19" s="192"/>
      <c r="M19" s="192"/>
      <c r="N19" s="192"/>
      <c r="O19" s="192"/>
      <c r="P19" s="192"/>
      <c r="S19" s="173"/>
      <c r="BA19" s="202">
        <f t="shared" si="8"/>
        <v>700</v>
      </c>
      <c r="BB19" s="202">
        <f t="shared" si="6"/>
        <v>15000</v>
      </c>
    </row>
    <row r="20" spans="1:54" ht="18" customHeight="1">
      <c r="A20" s="190"/>
      <c r="B20" s="193">
        <f t="shared" si="0"/>
        <v>50</v>
      </c>
      <c r="C20" s="193">
        <f t="shared" si="7"/>
        <v>10</v>
      </c>
      <c r="D20" s="190"/>
      <c r="E20" s="201">
        <f t="shared" si="9"/>
        <v>10</v>
      </c>
      <c r="F20" s="195">
        <f t="shared" si="1"/>
        <v>44592</v>
      </c>
      <c r="G20" s="202">
        <f t="shared" si="2"/>
        <v>1666.6666666666667</v>
      </c>
      <c r="H20" s="202">
        <f t="shared" si="3"/>
        <v>70.833333333333343</v>
      </c>
      <c r="I20" s="203">
        <f t="shared" si="4"/>
        <v>1737.5</v>
      </c>
      <c r="J20" s="202">
        <f t="shared" si="5"/>
        <v>83333.333333333328</v>
      </c>
      <c r="K20" s="212">
        <v>41820</v>
      </c>
      <c r="L20" s="192"/>
      <c r="M20" s="192"/>
      <c r="N20" s="192"/>
      <c r="O20" s="192"/>
      <c r="P20" s="192"/>
      <c r="S20" s="173"/>
      <c r="BA20" s="202">
        <f t="shared" si="8"/>
        <v>770.83333333333337</v>
      </c>
      <c r="BB20" s="202">
        <f t="shared" si="6"/>
        <v>16666.666666666668</v>
      </c>
    </row>
    <row r="21" spans="1:54" ht="18" customHeight="1">
      <c r="A21" s="190"/>
      <c r="B21" s="193">
        <f t="shared" si="0"/>
        <v>49</v>
      </c>
      <c r="C21" s="193">
        <f t="shared" si="7"/>
        <v>11</v>
      </c>
      <c r="D21" s="190"/>
      <c r="E21" s="201">
        <f t="shared" si="9"/>
        <v>11</v>
      </c>
      <c r="F21" s="195">
        <f t="shared" si="1"/>
        <v>44620</v>
      </c>
      <c r="G21" s="202">
        <f t="shared" si="2"/>
        <v>1666.6666666666667</v>
      </c>
      <c r="H21" s="202">
        <f t="shared" si="3"/>
        <v>69.444444444444443</v>
      </c>
      <c r="I21" s="203">
        <f t="shared" si="4"/>
        <v>1736.1111111111111</v>
      </c>
      <c r="J21" s="202">
        <f t="shared" si="5"/>
        <v>81666.666666666657</v>
      </c>
      <c r="K21" s="212">
        <v>41851</v>
      </c>
      <c r="L21" s="192"/>
      <c r="M21" s="192"/>
      <c r="N21" s="192"/>
      <c r="O21" s="192"/>
      <c r="P21" s="192"/>
      <c r="S21" s="173"/>
      <c r="BA21" s="202">
        <f t="shared" si="8"/>
        <v>840.27777777777783</v>
      </c>
      <c r="BB21" s="202">
        <f t="shared" si="6"/>
        <v>18333.333333333336</v>
      </c>
    </row>
    <row r="22" spans="1:54" ht="18" customHeight="1">
      <c r="A22" s="190"/>
      <c r="B22" s="193">
        <f t="shared" si="0"/>
        <v>48</v>
      </c>
      <c r="C22" s="193">
        <f t="shared" si="7"/>
        <v>12</v>
      </c>
      <c r="D22" s="190"/>
      <c r="E22" s="201">
        <f t="shared" si="9"/>
        <v>12</v>
      </c>
      <c r="F22" s="195">
        <f t="shared" si="1"/>
        <v>44651</v>
      </c>
      <c r="G22" s="202">
        <f t="shared" si="2"/>
        <v>1666.6666666666667</v>
      </c>
      <c r="H22" s="202">
        <f t="shared" si="3"/>
        <v>68.055555555555557</v>
      </c>
      <c r="I22" s="203">
        <f t="shared" si="4"/>
        <v>1734.7222222222224</v>
      </c>
      <c r="J22" s="202">
        <f t="shared" si="5"/>
        <v>80000</v>
      </c>
      <c r="K22" s="212">
        <v>41882</v>
      </c>
      <c r="L22" s="192"/>
      <c r="M22" s="192"/>
      <c r="N22" s="192"/>
      <c r="O22" s="192"/>
      <c r="P22" s="192"/>
      <c r="S22" s="173"/>
      <c r="BA22" s="202">
        <f t="shared" si="8"/>
        <v>908.33333333333337</v>
      </c>
      <c r="BB22" s="202">
        <f t="shared" si="6"/>
        <v>20000</v>
      </c>
    </row>
    <row r="23" spans="1:54" ht="18" customHeight="1">
      <c r="A23" s="190"/>
      <c r="B23" s="193">
        <f t="shared" si="0"/>
        <v>47</v>
      </c>
      <c r="C23" s="193">
        <f t="shared" si="7"/>
        <v>13</v>
      </c>
      <c r="D23" s="190"/>
      <c r="E23" s="201">
        <f t="shared" si="9"/>
        <v>13</v>
      </c>
      <c r="F23" s="195">
        <f t="shared" si="1"/>
        <v>44681</v>
      </c>
      <c r="G23" s="202">
        <f t="shared" si="2"/>
        <v>1666.6666666666667</v>
      </c>
      <c r="H23" s="202">
        <f t="shared" si="3"/>
        <v>66.666666666666671</v>
      </c>
      <c r="I23" s="203">
        <f t="shared" si="4"/>
        <v>1733.3333333333335</v>
      </c>
      <c r="J23" s="202">
        <f t="shared" si="5"/>
        <v>78333.333333333328</v>
      </c>
      <c r="K23" s="212">
        <v>41912</v>
      </c>
      <c r="L23" s="192"/>
      <c r="M23" s="192"/>
      <c r="N23" s="192"/>
      <c r="O23" s="192"/>
      <c r="P23" s="192"/>
      <c r="S23" s="173"/>
      <c r="BA23" s="202">
        <f t="shared" si="8"/>
        <v>975</v>
      </c>
      <c r="BB23" s="202">
        <f t="shared" si="6"/>
        <v>21666.666666666668</v>
      </c>
    </row>
    <row r="24" spans="1:54" ht="18" customHeight="1">
      <c r="A24" s="190"/>
      <c r="B24" s="193">
        <f t="shared" si="0"/>
        <v>46</v>
      </c>
      <c r="C24" s="193">
        <f t="shared" si="7"/>
        <v>14</v>
      </c>
      <c r="D24" s="190"/>
      <c r="E24" s="201">
        <f t="shared" si="9"/>
        <v>14</v>
      </c>
      <c r="F24" s="195">
        <f t="shared" si="1"/>
        <v>44712</v>
      </c>
      <c r="G24" s="202">
        <f t="shared" si="2"/>
        <v>1666.6666666666667</v>
      </c>
      <c r="H24" s="202">
        <f t="shared" si="3"/>
        <v>65.277777777777771</v>
      </c>
      <c r="I24" s="203">
        <f t="shared" si="4"/>
        <v>1731.9444444444446</v>
      </c>
      <c r="J24" s="202">
        <f t="shared" si="5"/>
        <v>76666.666666666657</v>
      </c>
      <c r="K24" s="212">
        <v>41943</v>
      </c>
      <c r="L24" s="192"/>
      <c r="M24" s="192"/>
      <c r="N24" s="192"/>
      <c r="O24" s="192"/>
      <c r="P24" s="192"/>
      <c r="S24" s="173"/>
      <c r="BA24" s="202">
        <f t="shared" si="8"/>
        <v>1040.2777777777778</v>
      </c>
      <c r="BB24" s="202">
        <f t="shared" si="6"/>
        <v>23333.333333333336</v>
      </c>
    </row>
    <row r="25" spans="1:54" ht="18" customHeight="1">
      <c r="A25" s="190"/>
      <c r="B25" s="193">
        <f t="shared" si="0"/>
        <v>45</v>
      </c>
      <c r="C25" s="193">
        <f t="shared" si="7"/>
        <v>15</v>
      </c>
      <c r="D25" s="190"/>
      <c r="E25" s="201">
        <f t="shared" si="9"/>
        <v>15</v>
      </c>
      <c r="F25" s="195">
        <f t="shared" si="1"/>
        <v>44742</v>
      </c>
      <c r="G25" s="202">
        <f t="shared" si="2"/>
        <v>1666.6666666666667</v>
      </c>
      <c r="H25" s="202">
        <f t="shared" si="3"/>
        <v>63.888888888888886</v>
      </c>
      <c r="I25" s="203">
        <f t="shared" si="4"/>
        <v>1730.5555555555557</v>
      </c>
      <c r="J25" s="202">
        <f t="shared" si="5"/>
        <v>75000</v>
      </c>
      <c r="K25" s="212">
        <v>41973</v>
      </c>
      <c r="L25" s="192"/>
      <c r="M25" s="192"/>
      <c r="N25" s="192"/>
      <c r="O25" s="192"/>
      <c r="P25" s="192"/>
      <c r="S25" s="173"/>
      <c r="BA25" s="202">
        <f t="shared" si="8"/>
        <v>1104.1666666666667</v>
      </c>
      <c r="BB25" s="202">
        <f t="shared" si="6"/>
        <v>25000</v>
      </c>
    </row>
    <row r="26" spans="1:54" ht="18" customHeight="1">
      <c r="A26" s="190"/>
      <c r="B26" s="193">
        <f t="shared" si="0"/>
        <v>44</v>
      </c>
      <c r="C26" s="193">
        <f t="shared" si="7"/>
        <v>16</v>
      </c>
      <c r="D26" s="190"/>
      <c r="E26" s="201">
        <f t="shared" si="9"/>
        <v>16</v>
      </c>
      <c r="F26" s="195">
        <f t="shared" si="1"/>
        <v>44773</v>
      </c>
      <c r="G26" s="202">
        <f t="shared" si="2"/>
        <v>1666.6666666666667</v>
      </c>
      <c r="H26" s="202">
        <f t="shared" si="3"/>
        <v>62.500000000000007</v>
      </c>
      <c r="I26" s="203">
        <f t="shared" si="4"/>
        <v>1729.1666666666667</v>
      </c>
      <c r="J26" s="202">
        <f t="shared" si="5"/>
        <v>73333.333333333328</v>
      </c>
      <c r="K26" s="212">
        <v>42004</v>
      </c>
      <c r="L26" s="192"/>
      <c r="M26" s="192"/>
      <c r="N26" s="192"/>
      <c r="O26" s="192"/>
      <c r="P26" s="192"/>
      <c r="S26" s="173"/>
      <c r="BA26" s="202">
        <f t="shared" si="8"/>
        <v>1166.6666666666667</v>
      </c>
      <c r="BB26" s="202">
        <f t="shared" si="6"/>
        <v>26666.666666666668</v>
      </c>
    </row>
    <row r="27" spans="1:54" ht="18" customHeight="1">
      <c r="A27" s="190"/>
      <c r="B27" s="193">
        <f t="shared" si="0"/>
        <v>43</v>
      </c>
      <c r="C27" s="193">
        <f t="shared" si="7"/>
        <v>17</v>
      </c>
      <c r="D27" s="190"/>
      <c r="E27" s="201">
        <f t="shared" si="9"/>
        <v>17</v>
      </c>
      <c r="F27" s="195">
        <f t="shared" si="1"/>
        <v>44804</v>
      </c>
      <c r="G27" s="202">
        <f t="shared" si="2"/>
        <v>1666.6666666666667</v>
      </c>
      <c r="H27" s="202">
        <f t="shared" si="3"/>
        <v>61.111111111111114</v>
      </c>
      <c r="I27" s="203">
        <f t="shared" si="4"/>
        <v>1727.7777777777778</v>
      </c>
      <c r="J27" s="202">
        <f t="shared" si="5"/>
        <v>71666.666666666657</v>
      </c>
      <c r="K27" s="212">
        <v>42035</v>
      </c>
      <c r="L27" s="192"/>
      <c r="M27" s="192"/>
      <c r="N27" s="192"/>
      <c r="O27" s="192"/>
      <c r="P27" s="192"/>
      <c r="Q27" s="334"/>
      <c r="R27" s="335"/>
      <c r="S27" s="173"/>
      <c r="BA27" s="202">
        <f t="shared" si="8"/>
        <v>1227.7777777777778</v>
      </c>
      <c r="BB27" s="202">
        <f t="shared" si="6"/>
        <v>28333.333333333336</v>
      </c>
    </row>
    <row r="28" spans="1:54" ht="18" customHeight="1">
      <c r="A28" s="190"/>
      <c r="B28" s="193">
        <f t="shared" si="0"/>
        <v>42</v>
      </c>
      <c r="C28" s="193">
        <f t="shared" si="7"/>
        <v>18</v>
      </c>
      <c r="D28" s="190"/>
      <c r="E28" s="201">
        <f t="shared" si="9"/>
        <v>18</v>
      </c>
      <c r="F28" s="195">
        <f t="shared" si="1"/>
        <v>44834</v>
      </c>
      <c r="G28" s="202">
        <f t="shared" si="2"/>
        <v>1666.6666666666667</v>
      </c>
      <c r="H28" s="202">
        <f t="shared" si="3"/>
        <v>59.722222222222221</v>
      </c>
      <c r="I28" s="203">
        <f t="shared" si="4"/>
        <v>1726.3888888888889</v>
      </c>
      <c r="J28" s="202">
        <f t="shared" si="5"/>
        <v>70000</v>
      </c>
      <c r="K28" s="212">
        <v>42063</v>
      </c>
      <c r="L28" s="192"/>
      <c r="M28" s="192"/>
      <c r="N28" s="192"/>
      <c r="O28" s="192"/>
      <c r="P28" s="192"/>
      <c r="Q28" s="214"/>
      <c r="R28" s="214"/>
      <c r="S28" s="173"/>
      <c r="BA28" s="202">
        <f t="shared" si="8"/>
        <v>1287.5</v>
      </c>
      <c r="BB28" s="202">
        <f t="shared" si="6"/>
        <v>30000</v>
      </c>
    </row>
    <row r="29" spans="1:54" ht="18" customHeight="1">
      <c r="A29" s="190"/>
      <c r="B29" s="193">
        <f t="shared" si="0"/>
        <v>41</v>
      </c>
      <c r="C29" s="193">
        <f t="shared" si="7"/>
        <v>19</v>
      </c>
      <c r="D29" s="190"/>
      <c r="E29" s="201">
        <f t="shared" si="9"/>
        <v>19</v>
      </c>
      <c r="F29" s="195">
        <f t="shared" si="1"/>
        <v>44865</v>
      </c>
      <c r="G29" s="202">
        <f t="shared" si="2"/>
        <v>1666.6666666666667</v>
      </c>
      <c r="H29" s="202">
        <f t="shared" si="3"/>
        <v>58.333333333333336</v>
      </c>
      <c r="I29" s="203">
        <f t="shared" si="4"/>
        <v>1725</v>
      </c>
      <c r="J29" s="202">
        <f t="shared" si="5"/>
        <v>68333.333333333328</v>
      </c>
      <c r="K29" s="212">
        <v>42094</v>
      </c>
      <c r="L29" s="192"/>
      <c r="M29" s="192"/>
      <c r="N29" s="192"/>
      <c r="O29" s="192"/>
      <c r="P29" s="192"/>
      <c r="Q29" s="214"/>
      <c r="R29" s="214"/>
      <c r="S29" s="173"/>
      <c r="BA29" s="202">
        <f t="shared" si="8"/>
        <v>1345.8333333333333</v>
      </c>
      <c r="BB29" s="202">
        <f t="shared" si="6"/>
        <v>31666.666666666668</v>
      </c>
    </row>
    <row r="30" spans="1:54" ht="18" customHeight="1">
      <c r="A30" s="190"/>
      <c r="B30" s="193">
        <f t="shared" si="0"/>
        <v>40</v>
      </c>
      <c r="C30" s="193">
        <f t="shared" si="7"/>
        <v>20</v>
      </c>
      <c r="D30" s="190"/>
      <c r="E30" s="201">
        <f t="shared" si="9"/>
        <v>20</v>
      </c>
      <c r="F30" s="195">
        <f t="shared" si="1"/>
        <v>44895</v>
      </c>
      <c r="G30" s="202">
        <f t="shared" si="2"/>
        <v>1666.6666666666667</v>
      </c>
      <c r="H30" s="202">
        <f t="shared" si="3"/>
        <v>56.944444444444443</v>
      </c>
      <c r="I30" s="203">
        <f t="shared" si="4"/>
        <v>1723.6111111111111</v>
      </c>
      <c r="J30" s="202">
        <f t="shared" si="5"/>
        <v>66666.666666666657</v>
      </c>
      <c r="K30" s="212">
        <v>42124</v>
      </c>
      <c r="L30" s="192"/>
      <c r="M30" s="192"/>
      <c r="N30" s="192"/>
      <c r="O30" s="192"/>
      <c r="P30" s="192"/>
      <c r="Q30" s="214"/>
      <c r="R30" s="214"/>
      <c r="S30" s="173"/>
      <c r="BA30" s="202">
        <f t="shared" si="8"/>
        <v>1402.7777777777776</v>
      </c>
      <c r="BB30" s="202">
        <f t="shared" si="6"/>
        <v>33333.333333333336</v>
      </c>
    </row>
    <row r="31" spans="1:54" ht="18" customHeight="1">
      <c r="A31" s="190"/>
      <c r="B31" s="193">
        <f t="shared" si="0"/>
        <v>39</v>
      </c>
      <c r="C31" s="193">
        <f t="shared" si="7"/>
        <v>21</v>
      </c>
      <c r="D31" s="190"/>
      <c r="E31" s="201">
        <f t="shared" si="9"/>
        <v>21</v>
      </c>
      <c r="F31" s="195">
        <f t="shared" si="1"/>
        <v>44926</v>
      </c>
      <c r="G31" s="202">
        <f t="shared" si="2"/>
        <v>1666.6666666666667</v>
      </c>
      <c r="H31" s="202">
        <f t="shared" si="3"/>
        <v>55.55555555555555</v>
      </c>
      <c r="I31" s="203">
        <f t="shared" si="4"/>
        <v>1722.2222222222224</v>
      </c>
      <c r="J31" s="202">
        <f t="shared" si="5"/>
        <v>65000</v>
      </c>
      <c r="K31" s="212">
        <v>42155</v>
      </c>
      <c r="L31" s="192"/>
      <c r="M31" s="192"/>
      <c r="N31" s="192"/>
      <c r="O31" s="192"/>
      <c r="P31" s="192"/>
      <c r="Q31" s="214"/>
      <c r="R31" s="214"/>
      <c r="S31" s="173"/>
      <c r="BA31" s="202">
        <f t="shared" si="8"/>
        <v>1458.3333333333333</v>
      </c>
      <c r="BB31" s="202">
        <f t="shared" si="6"/>
        <v>35000</v>
      </c>
    </row>
    <row r="32" spans="1:54" ht="18" customHeight="1">
      <c r="A32" s="190"/>
      <c r="B32" s="193">
        <f t="shared" si="0"/>
        <v>38</v>
      </c>
      <c r="C32" s="193">
        <f t="shared" si="7"/>
        <v>22</v>
      </c>
      <c r="D32" s="190"/>
      <c r="E32" s="201">
        <f t="shared" si="9"/>
        <v>22</v>
      </c>
      <c r="F32" s="195">
        <f t="shared" si="1"/>
        <v>44957</v>
      </c>
      <c r="G32" s="202">
        <f t="shared" si="2"/>
        <v>1666.6666666666667</v>
      </c>
      <c r="H32" s="202">
        <f t="shared" si="3"/>
        <v>54.166666666666671</v>
      </c>
      <c r="I32" s="203">
        <f t="shared" si="4"/>
        <v>1720.8333333333335</v>
      </c>
      <c r="J32" s="202">
        <f t="shared" si="5"/>
        <v>63333.333333333328</v>
      </c>
      <c r="K32" s="212">
        <v>42185</v>
      </c>
      <c r="L32" s="192"/>
      <c r="M32" s="192"/>
      <c r="N32" s="192"/>
      <c r="O32" s="192"/>
      <c r="P32" s="192"/>
      <c r="Q32" s="214"/>
      <c r="R32" s="214"/>
      <c r="S32" s="173"/>
      <c r="BA32" s="202">
        <f t="shared" si="8"/>
        <v>1512.5</v>
      </c>
      <c r="BB32" s="202">
        <f t="shared" si="6"/>
        <v>36666.666666666672</v>
      </c>
    </row>
    <row r="33" spans="1:54" ht="18" customHeight="1">
      <c r="A33" s="190"/>
      <c r="B33" s="193">
        <f t="shared" si="0"/>
        <v>37</v>
      </c>
      <c r="C33" s="193">
        <f t="shared" si="7"/>
        <v>23</v>
      </c>
      <c r="D33" s="190"/>
      <c r="E33" s="201">
        <f t="shared" si="9"/>
        <v>23</v>
      </c>
      <c r="F33" s="195">
        <f t="shared" si="1"/>
        <v>44985</v>
      </c>
      <c r="G33" s="202">
        <f t="shared" si="2"/>
        <v>1666.6666666666667</v>
      </c>
      <c r="H33" s="202">
        <f t="shared" si="3"/>
        <v>52.777777777777779</v>
      </c>
      <c r="I33" s="203">
        <f t="shared" si="4"/>
        <v>1719.4444444444446</v>
      </c>
      <c r="J33" s="202">
        <f t="shared" si="5"/>
        <v>61666.666666666664</v>
      </c>
      <c r="K33" s="212">
        <v>42216</v>
      </c>
      <c r="L33" s="192"/>
      <c r="M33" s="192"/>
      <c r="N33" s="192"/>
      <c r="O33" s="192"/>
      <c r="P33" s="192"/>
      <c r="Q33" s="214"/>
      <c r="R33" s="214"/>
      <c r="S33" s="173"/>
      <c r="BA33" s="202">
        <f t="shared" si="8"/>
        <v>1565.2777777777778</v>
      </c>
      <c r="BB33" s="202">
        <f t="shared" si="6"/>
        <v>38333.333333333336</v>
      </c>
    </row>
    <row r="34" spans="1:54" ht="18" customHeight="1">
      <c r="A34" s="190"/>
      <c r="B34" s="193">
        <f t="shared" si="0"/>
        <v>36</v>
      </c>
      <c r="C34" s="193">
        <f t="shared" si="7"/>
        <v>24</v>
      </c>
      <c r="D34" s="190"/>
      <c r="E34" s="201">
        <f t="shared" si="9"/>
        <v>24</v>
      </c>
      <c r="F34" s="195">
        <f t="shared" si="1"/>
        <v>45016</v>
      </c>
      <c r="G34" s="202">
        <f t="shared" si="2"/>
        <v>1666.6666666666667</v>
      </c>
      <c r="H34" s="202">
        <f t="shared" si="3"/>
        <v>51.388888888888893</v>
      </c>
      <c r="I34" s="203">
        <f t="shared" si="4"/>
        <v>1718.0555555555557</v>
      </c>
      <c r="J34" s="202">
        <f t="shared" si="5"/>
        <v>60000</v>
      </c>
      <c r="K34" s="212">
        <v>42247</v>
      </c>
      <c r="L34" s="192"/>
      <c r="M34" s="192"/>
      <c r="N34" s="192"/>
      <c r="O34" s="192"/>
      <c r="P34" s="192"/>
      <c r="Q34" s="214"/>
      <c r="R34" s="214"/>
      <c r="S34" s="173"/>
      <c r="BA34" s="202">
        <f t="shared" si="8"/>
        <v>1616.6666666666667</v>
      </c>
      <c r="BB34" s="202">
        <f t="shared" si="6"/>
        <v>40000</v>
      </c>
    </row>
    <row r="35" spans="1:54" ht="18" customHeight="1">
      <c r="A35" s="190"/>
      <c r="B35" s="193">
        <f t="shared" si="0"/>
        <v>35</v>
      </c>
      <c r="C35" s="193">
        <f t="shared" si="7"/>
        <v>25</v>
      </c>
      <c r="D35" s="190"/>
      <c r="E35" s="201">
        <f t="shared" si="9"/>
        <v>25</v>
      </c>
      <c r="F35" s="195">
        <f t="shared" si="1"/>
        <v>45046</v>
      </c>
      <c r="G35" s="202">
        <f t="shared" si="2"/>
        <v>1666.6666666666667</v>
      </c>
      <c r="H35" s="202">
        <f t="shared" si="3"/>
        <v>50</v>
      </c>
      <c r="I35" s="203">
        <f t="shared" si="4"/>
        <v>1716.6666666666667</v>
      </c>
      <c r="J35" s="202">
        <f t="shared" si="5"/>
        <v>58333.333333333328</v>
      </c>
      <c r="K35" s="212">
        <v>42277</v>
      </c>
      <c r="L35" s="192"/>
      <c r="M35" s="192"/>
      <c r="N35" s="192"/>
      <c r="O35" s="192"/>
      <c r="P35" s="192"/>
      <c r="Q35" s="214"/>
      <c r="R35" s="214"/>
      <c r="S35" s="173"/>
      <c r="BA35" s="202">
        <f t="shared" si="8"/>
        <v>1666.6666666666667</v>
      </c>
      <c r="BB35" s="202">
        <f t="shared" si="6"/>
        <v>41666.666666666672</v>
      </c>
    </row>
    <row r="36" spans="1:54" ht="18" customHeight="1">
      <c r="A36" s="190"/>
      <c r="B36" s="193">
        <f t="shared" si="0"/>
        <v>34</v>
      </c>
      <c r="C36" s="193">
        <f t="shared" si="7"/>
        <v>26</v>
      </c>
      <c r="D36" s="190"/>
      <c r="E36" s="201">
        <f t="shared" si="9"/>
        <v>26</v>
      </c>
      <c r="F36" s="195">
        <f t="shared" si="1"/>
        <v>45077</v>
      </c>
      <c r="G36" s="202">
        <f t="shared" si="2"/>
        <v>1666.6666666666667</v>
      </c>
      <c r="H36" s="202">
        <f t="shared" si="3"/>
        <v>48.611111111111107</v>
      </c>
      <c r="I36" s="203">
        <f t="shared" si="4"/>
        <v>1715.2777777777778</v>
      </c>
      <c r="J36" s="202">
        <f t="shared" si="5"/>
        <v>56666.666666666664</v>
      </c>
      <c r="K36" s="212">
        <v>42308</v>
      </c>
      <c r="L36" s="192"/>
      <c r="M36" s="192"/>
      <c r="N36" s="192"/>
      <c r="O36" s="192"/>
      <c r="P36" s="192"/>
      <c r="Q36" s="214"/>
      <c r="R36" s="214"/>
      <c r="S36" s="173"/>
      <c r="BA36" s="202">
        <f t="shared" si="8"/>
        <v>1715.2777777777778</v>
      </c>
      <c r="BB36" s="202">
        <f t="shared" si="6"/>
        <v>43333.333333333336</v>
      </c>
    </row>
    <row r="37" spans="1:54" ht="18" customHeight="1">
      <c r="A37" s="190"/>
      <c r="B37" s="193">
        <f t="shared" si="0"/>
        <v>33</v>
      </c>
      <c r="C37" s="193">
        <f t="shared" si="7"/>
        <v>27</v>
      </c>
      <c r="D37" s="190"/>
      <c r="E37" s="201">
        <f t="shared" si="9"/>
        <v>27</v>
      </c>
      <c r="F37" s="195">
        <f t="shared" si="1"/>
        <v>45107</v>
      </c>
      <c r="G37" s="202">
        <f t="shared" si="2"/>
        <v>1666.6666666666667</v>
      </c>
      <c r="H37" s="202">
        <f t="shared" si="3"/>
        <v>47.222222222222221</v>
      </c>
      <c r="I37" s="203">
        <f t="shared" si="4"/>
        <v>1713.8888888888889</v>
      </c>
      <c r="J37" s="202">
        <f t="shared" si="5"/>
        <v>55000</v>
      </c>
      <c r="K37" s="212">
        <v>42338</v>
      </c>
      <c r="L37" s="192"/>
      <c r="M37" s="192"/>
      <c r="N37" s="192"/>
      <c r="O37" s="192"/>
      <c r="P37" s="192"/>
      <c r="Q37" s="214"/>
      <c r="R37" s="214"/>
      <c r="S37" s="173"/>
      <c r="BA37" s="202">
        <f t="shared" si="8"/>
        <v>1762.5</v>
      </c>
      <c r="BB37" s="202">
        <f t="shared" si="6"/>
        <v>45000</v>
      </c>
    </row>
    <row r="38" spans="1:54" ht="18" customHeight="1">
      <c r="A38" s="190"/>
      <c r="B38" s="193">
        <f t="shared" si="0"/>
        <v>32</v>
      </c>
      <c r="C38" s="193">
        <f t="shared" si="7"/>
        <v>28</v>
      </c>
      <c r="D38" s="190"/>
      <c r="E38" s="201">
        <f t="shared" si="9"/>
        <v>28</v>
      </c>
      <c r="F38" s="195">
        <f t="shared" si="1"/>
        <v>45138</v>
      </c>
      <c r="G38" s="202">
        <f t="shared" si="2"/>
        <v>1666.6666666666667</v>
      </c>
      <c r="H38" s="202">
        <f t="shared" si="3"/>
        <v>45.833333333333336</v>
      </c>
      <c r="I38" s="203">
        <f t="shared" si="4"/>
        <v>1712.5</v>
      </c>
      <c r="J38" s="202">
        <f t="shared" si="5"/>
        <v>53333.333333333328</v>
      </c>
      <c r="K38" s="212">
        <v>42369</v>
      </c>
      <c r="L38" s="192"/>
      <c r="M38" s="192"/>
      <c r="N38" s="192"/>
      <c r="O38" s="192"/>
      <c r="P38" s="192"/>
      <c r="Q38" s="214"/>
      <c r="R38" s="214"/>
      <c r="S38" s="173"/>
      <c r="BA38" s="202">
        <f t="shared" si="8"/>
        <v>1808.3333333333333</v>
      </c>
      <c r="BB38" s="202">
        <f t="shared" si="6"/>
        <v>46666.666666666672</v>
      </c>
    </row>
    <row r="39" spans="1:54" ht="18" customHeight="1">
      <c r="A39" s="190"/>
      <c r="B39" s="193">
        <f t="shared" si="0"/>
        <v>31</v>
      </c>
      <c r="C39" s="193">
        <f t="shared" si="7"/>
        <v>29</v>
      </c>
      <c r="D39" s="190"/>
      <c r="E39" s="215">
        <f t="shared" si="9"/>
        <v>29</v>
      </c>
      <c r="F39" s="216">
        <f t="shared" si="1"/>
        <v>45169</v>
      </c>
      <c r="G39" s="217">
        <f t="shared" si="2"/>
        <v>1666.6666666666667</v>
      </c>
      <c r="H39" s="217">
        <f t="shared" si="3"/>
        <v>44.444444444444443</v>
      </c>
      <c r="I39" s="218">
        <f t="shared" si="4"/>
        <v>1711.1111111111111</v>
      </c>
      <c r="J39" s="217">
        <f t="shared" si="5"/>
        <v>51666.666666666664</v>
      </c>
      <c r="K39" s="212">
        <v>42400</v>
      </c>
      <c r="L39" s="192"/>
      <c r="M39" s="192"/>
      <c r="N39" s="192"/>
      <c r="O39" s="192"/>
      <c r="P39" s="192"/>
      <c r="Q39" s="214">
        <f t="shared" ref="Q39" si="10">IF(Q38-1&gt;=0,Q38-1,0)</f>
        <v>0</v>
      </c>
      <c r="R39" s="214">
        <f t="shared" ref="R39" si="11">IF(Q38&gt;0,R38+1,0)</f>
        <v>0</v>
      </c>
      <c r="S39" s="173"/>
      <c r="BA39" s="202">
        <f t="shared" si="8"/>
        <v>1852.7777777777776</v>
      </c>
      <c r="BB39" s="202">
        <f t="shared" si="6"/>
        <v>48333.333333333336</v>
      </c>
    </row>
    <row r="40" spans="1:54" ht="18" customHeight="1">
      <c r="A40" s="190"/>
      <c r="B40" s="193">
        <f t="shared" si="0"/>
        <v>30</v>
      </c>
      <c r="C40" s="193">
        <f t="shared" si="7"/>
        <v>30</v>
      </c>
      <c r="D40" s="190"/>
      <c r="E40" s="215">
        <f t="shared" si="9"/>
        <v>30</v>
      </c>
      <c r="F40" s="216">
        <f t="shared" si="1"/>
        <v>45199</v>
      </c>
      <c r="G40" s="217">
        <f t="shared" si="2"/>
        <v>1666.6666666666667</v>
      </c>
      <c r="H40" s="217">
        <f t="shared" si="3"/>
        <v>43.055555555555557</v>
      </c>
      <c r="I40" s="218">
        <f t="shared" si="4"/>
        <v>1709.7222222222224</v>
      </c>
      <c r="J40" s="217">
        <f t="shared" si="5"/>
        <v>50000</v>
      </c>
      <c r="K40" s="212">
        <v>42429</v>
      </c>
      <c r="L40" s="192"/>
      <c r="M40" s="192"/>
      <c r="N40" s="192"/>
      <c r="O40" s="192"/>
      <c r="P40" s="192"/>
      <c r="Q40" s="214"/>
      <c r="R40" s="214"/>
      <c r="S40" s="173"/>
      <c r="BA40" s="202"/>
      <c r="BB40" s="202"/>
    </row>
    <row r="41" spans="1:54" ht="18" customHeight="1">
      <c r="A41" s="190"/>
      <c r="B41" s="193">
        <f t="shared" si="0"/>
        <v>29</v>
      </c>
      <c r="C41" s="193">
        <f t="shared" si="7"/>
        <v>31</v>
      </c>
      <c r="D41" s="190"/>
      <c r="E41" s="215">
        <f t="shared" si="9"/>
        <v>31</v>
      </c>
      <c r="F41" s="216">
        <f t="shared" si="1"/>
        <v>45230</v>
      </c>
      <c r="G41" s="217">
        <f t="shared" si="2"/>
        <v>1666.6666666666667</v>
      </c>
      <c r="H41" s="217">
        <f t="shared" si="3"/>
        <v>41.666666666666671</v>
      </c>
      <c r="I41" s="218">
        <f t="shared" si="4"/>
        <v>1708.3333333333335</v>
      </c>
      <c r="J41" s="217">
        <f t="shared" si="5"/>
        <v>48333.333333333328</v>
      </c>
      <c r="K41" s="212">
        <v>42460</v>
      </c>
      <c r="L41" s="192"/>
      <c r="M41" s="192"/>
      <c r="N41" s="192"/>
      <c r="O41" s="192"/>
      <c r="P41" s="192"/>
      <c r="Q41" s="214"/>
      <c r="R41" s="214"/>
      <c r="S41" s="173"/>
      <c r="BA41" s="202"/>
      <c r="BB41" s="202"/>
    </row>
    <row r="42" spans="1:54" ht="18" customHeight="1">
      <c r="A42" s="190"/>
      <c r="B42" s="193">
        <f t="shared" si="0"/>
        <v>28</v>
      </c>
      <c r="C42" s="193">
        <f t="shared" si="7"/>
        <v>32</v>
      </c>
      <c r="D42" s="190"/>
      <c r="E42" s="215">
        <f t="shared" si="9"/>
        <v>32</v>
      </c>
      <c r="F42" s="216">
        <f t="shared" si="1"/>
        <v>45260</v>
      </c>
      <c r="G42" s="217">
        <f t="shared" si="2"/>
        <v>1666.6666666666667</v>
      </c>
      <c r="H42" s="217">
        <f t="shared" si="3"/>
        <v>40.277777777777779</v>
      </c>
      <c r="I42" s="218">
        <f t="shared" si="4"/>
        <v>1706.9444444444446</v>
      </c>
      <c r="J42" s="217">
        <f t="shared" si="5"/>
        <v>46666.666666666664</v>
      </c>
      <c r="K42" s="212">
        <v>42490</v>
      </c>
      <c r="L42" s="192"/>
      <c r="M42" s="192"/>
      <c r="N42" s="192"/>
      <c r="O42" s="192"/>
      <c r="P42" s="192"/>
      <c r="Q42" s="214"/>
      <c r="R42" s="214"/>
      <c r="S42" s="173"/>
      <c r="BA42" s="202"/>
      <c r="BB42" s="202"/>
    </row>
    <row r="43" spans="1:54" ht="18" customHeight="1">
      <c r="A43" s="190"/>
      <c r="B43" s="193">
        <f t="shared" si="0"/>
        <v>27</v>
      </c>
      <c r="C43" s="193">
        <f t="shared" si="7"/>
        <v>33</v>
      </c>
      <c r="D43" s="190"/>
      <c r="E43" s="215">
        <f t="shared" si="9"/>
        <v>33</v>
      </c>
      <c r="F43" s="216">
        <f t="shared" si="1"/>
        <v>45291</v>
      </c>
      <c r="G43" s="217">
        <f t="shared" si="2"/>
        <v>1666.6666666666667</v>
      </c>
      <c r="H43" s="217">
        <f t="shared" si="3"/>
        <v>38.888888888888893</v>
      </c>
      <c r="I43" s="218">
        <f t="shared" si="4"/>
        <v>1705.5555555555557</v>
      </c>
      <c r="J43" s="217">
        <f t="shared" si="5"/>
        <v>45000</v>
      </c>
      <c r="K43" s="212">
        <v>42521</v>
      </c>
      <c r="L43" s="192"/>
      <c r="M43" s="192"/>
      <c r="N43" s="192"/>
      <c r="O43" s="192"/>
      <c r="P43" s="192"/>
      <c r="Q43" s="214"/>
      <c r="R43" s="214"/>
      <c r="S43" s="173"/>
      <c r="BA43" s="202"/>
      <c r="BB43" s="202"/>
    </row>
    <row r="44" spans="1:54" ht="18" customHeight="1">
      <c r="A44" s="190"/>
      <c r="B44" s="193">
        <f t="shared" si="0"/>
        <v>26</v>
      </c>
      <c r="C44" s="193">
        <f t="shared" si="7"/>
        <v>34</v>
      </c>
      <c r="D44" s="190"/>
      <c r="E44" s="215">
        <f t="shared" si="9"/>
        <v>34</v>
      </c>
      <c r="F44" s="216">
        <f t="shared" si="1"/>
        <v>45322</v>
      </c>
      <c r="G44" s="217">
        <f t="shared" si="2"/>
        <v>1666.6666666666667</v>
      </c>
      <c r="H44" s="217">
        <f t="shared" si="3"/>
        <v>37.5</v>
      </c>
      <c r="I44" s="218">
        <f t="shared" si="4"/>
        <v>1704.1666666666667</v>
      </c>
      <c r="J44" s="217">
        <f t="shared" si="5"/>
        <v>43333.333333333328</v>
      </c>
      <c r="K44" s="212">
        <v>42551</v>
      </c>
      <c r="L44" s="192"/>
      <c r="M44" s="192"/>
      <c r="N44" s="192"/>
      <c r="O44" s="192"/>
      <c r="P44" s="192"/>
      <c r="Q44" s="214"/>
      <c r="R44" s="214"/>
      <c r="S44" s="173"/>
      <c r="BA44" s="202"/>
      <c r="BB44" s="202"/>
    </row>
    <row r="45" spans="1:54" ht="18" customHeight="1">
      <c r="A45" s="190"/>
      <c r="B45" s="193">
        <f t="shared" si="0"/>
        <v>25</v>
      </c>
      <c r="C45" s="193">
        <f t="shared" si="7"/>
        <v>35</v>
      </c>
      <c r="D45" s="190"/>
      <c r="E45" s="215">
        <f t="shared" si="9"/>
        <v>35</v>
      </c>
      <c r="F45" s="216">
        <f t="shared" si="1"/>
        <v>45351</v>
      </c>
      <c r="G45" s="217">
        <f t="shared" si="2"/>
        <v>1666.6666666666667</v>
      </c>
      <c r="H45" s="217">
        <f t="shared" si="3"/>
        <v>36.111111111111107</v>
      </c>
      <c r="I45" s="218">
        <f t="shared" si="4"/>
        <v>1702.7777777777778</v>
      </c>
      <c r="J45" s="217">
        <f t="shared" si="5"/>
        <v>41666.666666666664</v>
      </c>
      <c r="K45" s="212">
        <v>42582</v>
      </c>
      <c r="L45" s="192"/>
      <c r="M45" s="192"/>
      <c r="N45" s="192"/>
      <c r="O45" s="192"/>
      <c r="P45" s="192"/>
      <c r="Q45" s="214"/>
      <c r="R45" s="214"/>
      <c r="S45" s="173"/>
      <c r="BA45" s="202"/>
      <c r="BB45" s="202"/>
    </row>
    <row r="46" spans="1:54" ht="18" customHeight="1">
      <c r="A46" s="190"/>
      <c r="B46" s="193">
        <f t="shared" si="0"/>
        <v>24</v>
      </c>
      <c r="C46" s="193">
        <f t="shared" si="7"/>
        <v>36</v>
      </c>
      <c r="D46" s="190"/>
      <c r="E46" s="215">
        <f t="shared" si="9"/>
        <v>36</v>
      </c>
      <c r="F46" s="216">
        <f t="shared" si="1"/>
        <v>45382</v>
      </c>
      <c r="G46" s="217">
        <f t="shared" si="2"/>
        <v>1666.6666666666667</v>
      </c>
      <c r="H46" s="217">
        <f t="shared" si="3"/>
        <v>34.722222222222221</v>
      </c>
      <c r="I46" s="218">
        <f t="shared" si="4"/>
        <v>1701.3888888888889</v>
      </c>
      <c r="J46" s="217">
        <f t="shared" si="5"/>
        <v>40000</v>
      </c>
      <c r="K46" s="212">
        <v>42613</v>
      </c>
      <c r="L46" s="192"/>
      <c r="M46" s="192"/>
      <c r="N46" s="192"/>
      <c r="O46" s="192"/>
      <c r="P46" s="192"/>
      <c r="Q46" s="214"/>
      <c r="R46" s="214"/>
      <c r="S46" s="173"/>
      <c r="BA46" s="202"/>
      <c r="BB46" s="202"/>
    </row>
    <row r="47" spans="1:54" ht="18" customHeight="1">
      <c r="A47" s="190"/>
      <c r="B47" s="193">
        <f t="shared" si="0"/>
        <v>23</v>
      </c>
      <c r="C47" s="193">
        <f t="shared" si="7"/>
        <v>37</v>
      </c>
      <c r="D47" s="190"/>
      <c r="E47" s="215">
        <f t="shared" si="9"/>
        <v>37</v>
      </c>
      <c r="F47" s="216">
        <f t="shared" si="1"/>
        <v>45412</v>
      </c>
      <c r="G47" s="217">
        <f t="shared" si="2"/>
        <v>1666.6666666666667</v>
      </c>
      <c r="H47" s="217">
        <f t="shared" si="3"/>
        <v>33.333333333333336</v>
      </c>
      <c r="I47" s="218">
        <f t="shared" si="4"/>
        <v>1700</v>
      </c>
      <c r="J47" s="217">
        <f t="shared" si="5"/>
        <v>38333.333333333328</v>
      </c>
      <c r="K47" s="212">
        <v>42643</v>
      </c>
      <c r="L47" s="192"/>
      <c r="M47" s="192"/>
      <c r="N47" s="192"/>
      <c r="O47" s="192"/>
      <c r="P47" s="192"/>
      <c r="Q47" s="214"/>
      <c r="R47" s="214"/>
      <c r="S47" s="173"/>
      <c r="BA47" s="202"/>
      <c r="BB47" s="202"/>
    </row>
    <row r="48" spans="1:54" ht="18" customHeight="1">
      <c r="A48" s="190"/>
      <c r="B48" s="193">
        <f t="shared" si="0"/>
        <v>22</v>
      </c>
      <c r="C48" s="193">
        <f t="shared" si="7"/>
        <v>38</v>
      </c>
      <c r="D48" s="190"/>
      <c r="E48" s="215">
        <f t="shared" si="9"/>
        <v>38</v>
      </c>
      <c r="F48" s="216">
        <f t="shared" si="1"/>
        <v>45443</v>
      </c>
      <c r="G48" s="217">
        <f t="shared" si="2"/>
        <v>1666.6666666666667</v>
      </c>
      <c r="H48" s="217">
        <f t="shared" si="3"/>
        <v>31.944444444444443</v>
      </c>
      <c r="I48" s="218">
        <f t="shared" si="4"/>
        <v>1698.6111111111111</v>
      </c>
      <c r="J48" s="217">
        <f t="shared" si="5"/>
        <v>36666.666666666664</v>
      </c>
      <c r="K48" s="212">
        <v>42674</v>
      </c>
      <c r="L48" s="192"/>
      <c r="M48" s="192"/>
      <c r="N48" s="192"/>
      <c r="O48" s="192"/>
      <c r="P48" s="192"/>
      <c r="Q48" s="214"/>
      <c r="R48" s="214"/>
      <c r="S48" s="173"/>
      <c r="BA48" s="202"/>
      <c r="BB48" s="202"/>
    </row>
    <row r="49" spans="1:54" ht="18" customHeight="1">
      <c r="A49" s="190"/>
      <c r="B49" s="193">
        <f t="shared" si="0"/>
        <v>21</v>
      </c>
      <c r="C49" s="193">
        <f t="shared" si="7"/>
        <v>39</v>
      </c>
      <c r="D49" s="190"/>
      <c r="E49" s="215">
        <f t="shared" si="9"/>
        <v>39</v>
      </c>
      <c r="F49" s="216">
        <f t="shared" si="1"/>
        <v>45473</v>
      </c>
      <c r="G49" s="217">
        <f t="shared" si="2"/>
        <v>1666.6666666666667</v>
      </c>
      <c r="H49" s="217">
        <f t="shared" si="3"/>
        <v>30.555555555555557</v>
      </c>
      <c r="I49" s="218">
        <f t="shared" si="4"/>
        <v>1697.2222222222224</v>
      </c>
      <c r="J49" s="217">
        <f t="shared" si="5"/>
        <v>35000</v>
      </c>
      <c r="K49" s="212">
        <v>42704</v>
      </c>
      <c r="L49" s="192"/>
      <c r="M49" s="192"/>
      <c r="N49" s="192"/>
      <c r="O49" s="192"/>
      <c r="P49" s="192"/>
      <c r="Q49" s="214"/>
      <c r="R49" s="214"/>
      <c r="S49" s="173"/>
      <c r="BA49" s="202"/>
      <c r="BB49" s="202"/>
    </row>
    <row r="50" spans="1:54" ht="18" customHeight="1">
      <c r="A50" s="190"/>
      <c r="B50" s="193">
        <f t="shared" si="0"/>
        <v>20</v>
      </c>
      <c r="C50" s="193">
        <f t="shared" si="7"/>
        <v>40</v>
      </c>
      <c r="D50" s="190"/>
      <c r="E50" s="215">
        <f t="shared" si="9"/>
        <v>40</v>
      </c>
      <c r="F50" s="216">
        <f t="shared" si="1"/>
        <v>45504</v>
      </c>
      <c r="G50" s="217">
        <f t="shared" si="2"/>
        <v>1666.6666666666667</v>
      </c>
      <c r="H50" s="217">
        <f t="shared" si="3"/>
        <v>29.166666666666668</v>
      </c>
      <c r="I50" s="218">
        <f t="shared" si="4"/>
        <v>1695.8333333333335</v>
      </c>
      <c r="J50" s="217">
        <f t="shared" si="5"/>
        <v>33333.333333333328</v>
      </c>
      <c r="K50" s="212">
        <v>42735</v>
      </c>
      <c r="L50" s="192"/>
      <c r="M50" s="192"/>
      <c r="N50" s="192"/>
      <c r="O50" s="192"/>
      <c r="P50" s="192"/>
      <c r="Q50" s="214"/>
      <c r="R50" s="214"/>
      <c r="S50" s="173"/>
      <c r="BA50" s="202"/>
      <c r="BB50" s="202"/>
    </row>
    <row r="51" spans="1:54" ht="18" customHeight="1">
      <c r="A51" s="190"/>
      <c r="B51" s="193">
        <f t="shared" si="0"/>
        <v>19</v>
      </c>
      <c r="C51" s="193">
        <f t="shared" si="7"/>
        <v>41</v>
      </c>
      <c r="D51" s="190"/>
      <c r="E51" s="215">
        <f t="shared" si="9"/>
        <v>41</v>
      </c>
      <c r="F51" s="216">
        <f t="shared" si="1"/>
        <v>45535</v>
      </c>
      <c r="G51" s="217">
        <f t="shared" si="2"/>
        <v>1666.6666666666667</v>
      </c>
      <c r="H51" s="217">
        <f t="shared" si="3"/>
        <v>27.777777777777775</v>
      </c>
      <c r="I51" s="218">
        <f t="shared" si="4"/>
        <v>1694.4444444444446</v>
      </c>
      <c r="J51" s="217">
        <f t="shared" si="5"/>
        <v>31666.666666666657</v>
      </c>
      <c r="K51" s="212">
        <v>42766</v>
      </c>
      <c r="L51" s="192"/>
      <c r="M51" s="192"/>
      <c r="N51" s="192"/>
      <c r="O51" s="192"/>
      <c r="P51" s="192"/>
      <c r="Q51" s="214"/>
      <c r="R51" s="214"/>
      <c r="S51" s="173"/>
      <c r="BA51" s="202"/>
      <c r="BB51" s="202"/>
    </row>
    <row r="52" spans="1:54" ht="18" customHeight="1">
      <c r="A52" s="190"/>
      <c r="B52" s="193">
        <f t="shared" si="0"/>
        <v>18</v>
      </c>
      <c r="C52" s="193">
        <f t="shared" si="7"/>
        <v>42</v>
      </c>
      <c r="D52" s="190"/>
      <c r="E52" s="215">
        <f t="shared" si="9"/>
        <v>42</v>
      </c>
      <c r="F52" s="216">
        <f t="shared" si="1"/>
        <v>45565</v>
      </c>
      <c r="G52" s="217">
        <f t="shared" si="2"/>
        <v>1666.6666666666667</v>
      </c>
      <c r="H52" s="217">
        <f t="shared" si="3"/>
        <v>26.388888888888882</v>
      </c>
      <c r="I52" s="218">
        <f t="shared" si="4"/>
        <v>1693.0555555555557</v>
      </c>
      <c r="J52" s="217">
        <f t="shared" si="5"/>
        <v>30000</v>
      </c>
      <c r="K52" s="212">
        <v>42794</v>
      </c>
      <c r="L52" s="192"/>
      <c r="M52" s="192"/>
      <c r="N52" s="192"/>
      <c r="O52" s="192"/>
      <c r="P52" s="192"/>
      <c r="Q52" s="214"/>
      <c r="R52" s="214"/>
      <c r="S52" s="173"/>
      <c r="BA52" s="202"/>
      <c r="BB52" s="202"/>
    </row>
    <row r="53" spans="1:54" ht="18" customHeight="1">
      <c r="A53" s="190"/>
      <c r="B53" s="193">
        <f t="shared" si="0"/>
        <v>17</v>
      </c>
      <c r="C53" s="193">
        <f t="shared" si="7"/>
        <v>43</v>
      </c>
      <c r="D53" s="190"/>
      <c r="E53" s="215">
        <f t="shared" si="9"/>
        <v>43</v>
      </c>
      <c r="F53" s="216">
        <f t="shared" si="1"/>
        <v>45596</v>
      </c>
      <c r="G53" s="217">
        <f t="shared" si="2"/>
        <v>1666.6666666666667</v>
      </c>
      <c r="H53" s="217">
        <f t="shared" si="3"/>
        <v>25</v>
      </c>
      <c r="I53" s="218">
        <f t="shared" si="4"/>
        <v>1691.6666666666667</v>
      </c>
      <c r="J53" s="217">
        <f t="shared" si="5"/>
        <v>28333.333333333328</v>
      </c>
      <c r="K53" s="212">
        <v>42825</v>
      </c>
      <c r="L53" s="192"/>
      <c r="M53" s="192"/>
      <c r="N53" s="192"/>
      <c r="O53" s="192"/>
      <c r="P53" s="192"/>
      <c r="Q53" s="214"/>
      <c r="R53" s="214"/>
      <c r="S53" s="173"/>
      <c r="BA53" s="202"/>
      <c r="BB53" s="202"/>
    </row>
    <row r="54" spans="1:54" ht="18" customHeight="1">
      <c r="A54" s="190"/>
      <c r="B54" s="193">
        <f t="shared" si="0"/>
        <v>16</v>
      </c>
      <c r="C54" s="193">
        <f t="shared" si="7"/>
        <v>44</v>
      </c>
      <c r="D54" s="190"/>
      <c r="E54" s="215">
        <f t="shared" si="9"/>
        <v>44</v>
      </c>
      <c r="F54" s="216">
        <f t="shared" si="1"/>
        <v>45626</v>
      </c>
      <c r="G54" s="217">
        <f t="shared" si="2"/>
        <v>1666.6666666666667</v>
      </c>
      <c r="H54" s="217">
        <f t="shared" si="3"/>
        <v>23.611111111111107</v>
      </c>
      <c r="I54" s="218">
        <f t="shared" si="4"/>
        <v>1690.2777777777778</v>
      </c>
      <c r="J54" s="217">
        <f t="shared" si="5"/>
        <v>26666.666666666657</v>
      </c>
      <c r="K54" s="212">
        <v>42855</v>
      </c>
      <c r="L54" s="192"/>
      <c r="M54" s="192"/>
      <c r="N54" s="192"/>
      <c r="O54" s="192"/>
      <c r="P54" s="192"/>
      <c r="Q54" s="214"/>
      <c r="R54" s="214"/>
      <c r="S54" s="173"/>
      <c r="BA54" s="202"/>
      <c r="BB54" s="202"/>
    </row>
    <row r="55" spans="1:54" ht="18" customHeight="1">
      <c r="A55" s="190"/>
      <c r="B55" s="193">
        <f t="shared" si="0"/>
        <v>15</v>
      </c>
      <c r="C55" s="193">
        <f t="shared" si="7"/>
        <v>45</v>
      </c>
      <c r="D55" s="190"/>
      <c r="E55" s="215">
        <f t="shared" si="9"/>
        <v>45</v>
      </c>
      <c r="F55" s="216">
        <f t="shared" si="1"/>
        <v>45657</v>
      </c>
      <c r="G55" s="217">
        <f t="shared" si="2"/>
        <v>1666.6666666666667</v>
      </c>
      <c r="H55" s="217">
        <f t="shared" si="3"/>
        <v>22.222222222222214</v>
      </c>
      <c r="I55" s="218">
        <f t="shared" si="4"/>
        <v>1688.8888888888889</v>
      </c>
      <c r="J55" s="217">
        <f t="shared" si="5"/>
        <v>25000</v>
      </c>
      <c r="K55" s="212">
        <v>42886</v>
      </c>
      <c r="L55" s="192"/>
      <c r="M55" s="192"/>
      <c r="N55" s="192"/>
      <c r="O55" s="192"/>
      <c r="P55" s="192"/>
      <c r="Q55" s="214"/>
      <c r="R55" s="214"/>
      <c r="S55" s="173"/>
      <c r="BA55" s="202"/>
      <c r="BB55" s="202"/>
    </row>
    <row r="56" spans="1:54" ht="18" customHeight="1">
      <c r="A56" s="190"/>
      <c r="B56" s="193">
        <f t="shared" si="0"/>
        <v>14</v>
      </c>
      <c r="C56" s="193">
        <f t="shared" si="7"/>
        <v>46</v>
      </c>
      <c r="D56" s="190"/>
      <c r="E56" s="215">
        <f t="shared" si="9"/>
        <v>46</v>
      </c>
      <c r="F56" s="216">
        <f t="shared" si="1"/>
        <v>45688</v>
      </c>
      <c r="G56" s="217">
        <f t="shared" si="2"/>
        <v>1666.6666666666667</v>
      </c>
      <c r="H56" s="217">
        <f t="shared" si="3"/>
        <v>20.833333333333336</v>
      </c>
      <c r="I56" s="218">
        <f t="shared" si="4"/>
        <v>1687.5</v>
      </c>
      <c r="J56" s="217">
        <f t="shared" si="5"/>
        <v>23333.333333333328</v>
      </c>
      <c r="K56" s="212">
        <v>42916</v>
      </c>
      <c r="L56" s="192"/>
      <c r="M56" s="192"/>
      <c r="N56" s="192"/>
      <c r="O56" s="192"/>
      <c r="P56" s="192"/>
      <c r="Q56" s="214"/>
      <c r="R56" s="214"/>
      <c r="S56" s="173"/>
      <c r="BA56" s="202"/>
      <c r="BB56" s="202"/>
    </row>
    <row r="57" spans="1:54" ht="18" customHeight="1">
      <c r="A57" s="190"/>
      <c r="B57" s="193">
        <f t="shared" si="0"/>
        <v>13</v>
      </c>
      <c r="C57" s="193">
        <f t="shared" si="7"/>
        <v>47</v>
      </c>
      <c r="D57" s="190"/>
      <c r="E57" s="215">
        <f t="shared" si="9"/>
        <v>47</v>
      </c>
      <c r="F57" s="216">
        <f t="shared" si="1"/>
        <v>45716</v>
      </c>
      <c r="G57" s="217">
        <f t="shared" si="2"/>
        <v>1666.6666666666667</v>
      </c>
      <c r="H57" s="217">
        <f t="shared" si="3"/>
        <v>19.444444444444443</v>
      </c>
      <c r="I57" s="218">
        <f t="shared" si="4"/>
        <v>1686.1111111111111</v>
      </c>
      <c r="J57" s="217">
        <f t="shared" si="5"/>
        <v>21666.666666666657</v>
      </c>
      <c r="K57" s="212">
        <v>42947</v>
      </c>
      <c r="L57" s="192"/>
      <c r="M57" s="192"/>
      <c r="N57" s="192"/>
      <c r="O57" s="192"/>
      <c r="P57" s="192"/>
      <c r="Q57" s="214"/>
      <c r="R57" s="214"/>
      <c r="S57" s="173"/>
      <c r="BA57" s="202"/>
      <c r="BB57" s="202"/>
    </row>
    <row r="58" spans="1:54" ht="18" customHeight="1">
      <c r="A58" s="190"/>
      <c r="B58" s="193">
        <f t="shared" si="0"/>
        <v>12</v>
      </c>
      <c r="C58" s="193">
        <f t="shared" si="7"/>
        <v>48</v>
      </c>
      <c r="D58" s="190"/>
      <c r="E58" s="215">
        <f t="shared" si="9"/>
        <v>48</v>
      </c>
      <c r="F58" s="216">
        <f t="shared" si="1"/>
        <v>45747</v>
      </c>
      <c r="G58" s="217">
        <f t="shared" si="2"/>
        <v>1666.6666666666667</v>
      </c>
      <c r="H58" s="217">
        <f t="shared" si="3"/>
        <v>18.05555555555555</v>
      </c>
      <c r="I58" s="218">
        <f t="shared" si="4"/>
        <v>1684.7222222222224</v>
      </c>
      <c r="J58" s="217">
        <f t="shared" si="5"/>
        <v>20000</v>
      </c>
      <c r="K58" s="212">
        <v>42978</v>
      </c>
      <c r="L58" s="192"/>
      <c r="M58" s="192"/>
      <c r="N58" s="192"/>
      <c r="O58" s="192"/>
      <c r="P58" s="192"/>
      <c r="Q58" s="214"/>
      <c r="R58" s="214"/>
      <c r="S58" s="173"/>
      <c r="BA58" s="202"/>
      <c r="BB58" s="202"/>
    </row>
    <row r="59" spans="1:54" ht="18" customHeight="1">
      <c r="A59" s="190"/>
      <c r="B59" s="193">
        <f t="shared" si="0"/>
        <v>11</v>
      </c>
      <c r="C59" s="193">
        <f t="shared" si="7"/>
        <v>49</v>
      </c>
      <c r="D59" s="190"/>
      <c r="E59" s="215">
        <f t="shared" si="9"/>
        <v>49</v>
      </c>
      <c r="F59" s="216">
        <f t="shared" si="1"/>
        <v>45777</v>
      </c>
      <c r="G59" s="217">
        <f t="shared" si="2"/>
        <v>1666.6666666666667</v>
      </c>
      <c r="H59" s="217">
        <f t="shared" si="3"/>
        <v>16.666666666666668</v>
      </c>
      <c r="I59" s="218">
        <f t="shared" si="4"/>
        <v>1683.3333333333335</v>
      </c>
      <c r="J59" s="217">
        <f t="shared" si="5"/>
        <v>18333.333333333328</v>
      </c>
      <c r="K59" s="212">
        <v>43008</v>
      </c>
      <c r="L59" s="192"/>
      <c r="M59" s="192"/>
      <c r="N59" s="192"/>
      <c r="O59" s="192"/>
      <c r="P59" s="192"/>
      <c r="Q59" s="214"/>
      <c r="R59" s="214"/>
      <c r="S59" s="173"/>
      <c r="BA59" s="202"/>
      <c r="BB59" s="202"/>
    </row>
    <row r="60" spans="1:54" ht="18" customHeight="1">
      <c r="A60" s="190"/>
      <c r="B60" s="193">
        <f t="shared" si="0"/>
        <v>10</v>
      </c>
      <c r="C60" s="193">
        <f t="shared" si="7"/>
        <v>50</v>
      </c>
      <c r="D60" s="190"/>
      <c r="E60" s="215">
        <f t="shared" si="9"/>
        <v>50</v>
      </c>
      <c r="F60" s="216">
        <f t="shared" si="1"/>
        <v>45808</v>
      </c>
      <c r="G60" s="217">
        <f t="shared" si="2"/>
        <v>1666.6666666666667</v>
      </c>
      <c r="H60" s="217">
        <f t="shared" si="3"/>
        <v>15.277777777777775</v>
      </c>
      <c r="I60" s="218">
        <f t="shared" si="4"/>
        <v>1681.9444444444446</v>
      </c>
      <c r="J60" s="217">
        <f t="shared" si="5"/>
        <v>16666.666666666657</v>
      </c>
      <c r="K60" s="212">
        <v>43039</v>
      </c>
      <c r="L60" s="192"/>
      <c r="M60" s="192"/>
      <c r="N60" s="192"/>
      <c r="O60" s="192"/>
      <c r="P60" s="192"/>
      <c r="Q60" s="214"/>
      <c r="R60" s="214"/>
      <c r="S60" s="173"/>
      <c r="BA60" s="202"/>
      <c r="BB60" s="202"/>
    </row>
    <row r="61" spans="1:54" ht="18" customHeight="1">
      <c r="A61" s="190"/>
      <c r="B61" s="193">
        <f t="shared" si="0"/>
        <v>9</v>
      </c>
      <c r="C61" s="193">
        <f t="shared" si="7"/>
        <v>51</v>
      </c>
      <c r="D61" s="190"/>
      <c r="E61" s="215">
        <f t="shared" si="9"/>
        <v>51</v>
      </c>
      <c r="F61" s="216">
        <f t="shared" si="1"/>
        <v>45838</v>
      </c>
      <c r="G61" s="217">
        <f t="shared" si="2"/>
        <v>1666.6666666666667</v>
      </c>
      <c r="H61" s="217">
        <f t="shared" si="3"/>
        <v>13.888888888888882</v>
      </c>
      <c r="I61" s="218">
        <f t="shared" si="4"/>
        <v>1680.5555555555557</v>
      </c>
      <c r="J61" s="217">
        <f t="shared" si="5"/>
        <v>15000</v>
      </c>
      <c r="K61" s="212">
        <v>43069</v>
      </c>
      <c r="L61" s="192"/>
      <c r="M61" s="192"/>
      <c r="N61" s="192"/>
      <c r="O61" s="192"/>
      <c r="P61" s="192"/>
      <c r="Q61" s="214"/>
      <c r="R61" s="214"/>
      <c r="S61" s="173"/>
      <c r="BA61" s="202"/>
      <c r="BB61" s="202"/>
    </row>
    <row r="62" spans="1:54" ht="18" customHeight="1">
      <c r="A62" s="190"/>
      <c r="B62" s="193">
        <f t="shared" si="0"/>
        <v>8</v>
      </c>
      <c r="C62" s="193">
        <f t="shared" si="7"/>
        <v>52</v>
      </c>
      <c r="D62" s="190"/>
      <c r="E62" s="215">
        <f t="shared" si="9"/>
        <v>52</v>
      </c>
      <c r="F62" s="216">
        <f t="shared" si="1"/>
        <v>45869</v>
      </c>
      <c r="G62" s="217">
        <f t="shared" si="2"/>
        <v>1666.6666666666667</v>
      </c>
      <c r="H62" s="217">
        <f t="shared" si="3"/>
        <v>12.5</v>
      </c>
      <c r="I62" s="218">
        <f t="shared" si="4"/>
        <v>1679.1666666666667</v>
      </c>
      <c r="J62" s="217">
        <f t="shared" si="5"/>
        <v>13333.333333333328</v>
      </c>
      <c r="K62" s="212">
        <v>43100</v>
      </c>
      <c r="L62" s="192"/>
      <c r="M62" s="192"/>
      <c r="N62" s="192"/>
      <c r="O62" s="192"/>
      <c r="P62" s="192"/>
      <c r="Q62" s="214"/>
      <c r="R62" s="214"/>
      <c r="S62" s="173"/>
      <c r="BA62" s="202"/>
      <c r="BB62" s="202"/>
    </row>
    <row r="63" spans="1:54" ht="18" customHeight="1">
      <c r="A63" s="190"/>
      <c r="B63" s="193">
        <f t="shared" si="0"/>
        <v>7</v>
      </c>
      <c r="C63" s="193">
        <f t="shared" si="7"/>
        <v>53</v>
      </c>
      <c r="D63" s="190"/>
      <c r="E63" s="215">
        <f t="shared" si="9"/>
        <v>53</v>
      </c>
      <c r="F63" s="216">
        <f t="shared" si="1"/>
        <v>45900</v>
      </c>
      <c r="G63" s="217">
        <f t="shared" si="2"/>
        <v>1666.6666666666667</v>
      </c>
      <c r="H63" s="217">
        <f t="shared" si="3"/>
        <v>11.111111111111107</v>
      </c>
      <c r="I63" s="218">
        <f t="shared" si="4"/>
        <v>1677.7777777777778</v>
      </c>
      <c r="J63" s="217">
        <f t="shared" si="5"/>
        <v>11666.666666666657</v>
      </c>
      <c r="K63" s="212">
        <v>43131</v>
      </c>
      <c r="L63" s="192"/>
      <c r="M63" s="192"/>
      <c r="N63" s="192"/>
      <c r="O63" s="192"/>
      <c r="P63" s="192"/>
      <c r="Q63" s="214"/>
      <c r="R63" s="214"/>
      <c r="S63" s="173"/>
      <c r="BA63" s="202"/>
      <c r="BB63" s="202"/>
    </row>
    <row r="64" spans="1:54" ht="18" customHeight="1">
      <c r="A64" s="190"/>
      <c r="B64" s="193">
        <f t="shared" si="0"/>
        <v>6</v>
      </c>
      <c r="C64" s="193">
        <f t="shared" si="7"/>
        <v>54</v>
      </c>
      <c r="D64" s="190"/>
      <c r="E64" s="215">
        <f t="shared" si="9"/>
        <v>54</v>
      </c>
      <c r="F64" s="216">
        <f t="shared" si="1"/>
        <v>45930</v>
      </c>
      <c r="G64" s="217">
        <f t="shared" si="2"/>
        <v>1666.6666666666667</v>
      </c>
      <c r="H64" s="217">
        <f t="shared" si="3"/>
        <v>9.7222222222222143</v>
      </c>
      <c r="I64" s="218">
        <f t="shared" si="4"/>
        <v>1676.3888888888889</v>
      </c>
      <c r="J64" s="217">
        <f t="shared" si="5"/>
        <v>10000</v>
      </c>
      <c r="K64" s="212">
        <v>43159</v>
      </c>
      <c r="L64" s="192"/>
      <c r="M64" s="192"/>
      <c r="N64" s="192"/>
      <c r="O64" s="192"/>
      <c r="P64" s="192"/>
      <c r="Q64" s="214"/>
      <c r="R64" s="214"/>
      <c r="S64" s="173"/>
      <c r="BA64" s="202"/>
      <c r="BB64" s="202"/>
    </row>
    <row r="65" spans="1:54" ht="18" customHeight="1">
      <c r="A65" s="190"/>
      <c r="B65" s="193">
        <f t="shared" si="0"/>
        <v>5</v>
      </c>
      <c r="C65" s="193">
        <f t="shared" si="7"/>
        <v>55</v>
      </c>
      <c r="D65" s="190"/>
      <c r="E65" s="215">
        <f t="shared" si="9"/>
        <v>55</v>
      </c>
      <c r="F65" s="216">
        <f t="shared" si="1"/>
        <v>45961</v>
      </c>
      <c r="G65" s="217">
        <f t="shared" si="2"/>
        <v>1666.6666666666667</v>
      </c>
      <c r="H65" s="217">
        <f t="shared" si="3"/>
        <v>8.3333333333333339</v>
      </c>
      <c r="I65" s="218">
        <f t="shared" si="4"/>
        <v>1675</v>
      </c>
      <c r="J65" s="217">
        <f t="shared" si="5"/>
        <v>8333.3333333333285</v>
      </c>
      <c r="K65" s="212">
        <v>43190</v>
      </c>
      <c r="L65" s="192"/>
      <c r="M65" s="192"/>
      <c r="N65" s="192"/>
      <c r="O65" s="192"/>
      <c r="P65" s="192"/>
      <c r="Q65" s="214"/>
      <c r="R65" s="214"/>
      <c r="S65" s="173"/>
      <c r="BA65" s="202"/>
      <c r="BB65" s="202"/>
    </row>
    <row r="66" spans="1:54" ht="18" customHeight="1">
      <c r="A66" s="190"/>
      <c r="B66" s="193">
        <f t="shared" si="0"/>
        <v>4</v>
      </c>
      <c r="C66" s="193">
        <f t="shared" si="7"/>
        <v>56</v>
      </c>
      <c r="D66" s="190"/>
      <c r="E66" s="215">
        <f t="shared" si="9"/>
        <v>56</v>
      </c>
      <c r="F66" s="216">
        <f t="shared" si="1"/>
        <v>45991</v>
      </c>
      <c r="G66" s="217">
        <f t="shared" si="2"/>
        <v>1666.6666666666667</v>
      </c>
      <c r="H66" s="217">
        <f t="shared" si="3"/>
        <v>6.9444444444444411</v>
      </c>
      <c r="I66" s="218">
        <f t="shared" si="4"/>
        <v>1673.6111111111111</v>
      </c>
      <c r="J66" s="217">
        <f t="shared" si="5"/>
        <v>6666.666666666657</v>
      </c>
      <c r="K66" s="212">
        <v>43220</v>
      </c>
      <c r="L66" s="192"/>
      <c r="M66" s="192"/>
      <c r="N66" s="192"/>
      <c r="O66" s="192"/>
      <c r="P66" s="192"/>
      <c r="Q66" s="214"/>
      <c r="R66" s="214"/>
      <c r="S66" s="173"/>
      <c r="BA66" s="202"/>
      <c r="BB66" s="202"/>
    </row>
    <row r="67" spans="1:54" ht="18" customHeight="1">
      <c r="A67" s="190"/>
      <c r="B67" s="193">
        <f t="shared" si="0"/>
        <v>3</v>
      </c>
      <c r="C67" s="193">
        <f t="shared" si="7"/>
        <v>57</v>
      </c>
      <c r="D67" s="190"/>
      <c r="E67" s="215">
        <f t="shared" si="9"/>
        <v>57</v>
      </c>
      <c r="F67" s="216">
        <f t="shared" si="1"/>
        <v>46022</v>
      </c>
      <c r="G67" s="217">
        <f t="shared" si="2"/>
        <v>1666.6666666666667</v>
      </c>
      <c r="H67" s="217">
        <f t="shared" si="3"/>
        <v>5.5555555555555483</v>
      </c>
      <c r="I67" s="218">
        <f t="shared" si="4"/>
        <v>1672.2222222222224</v>
      </c>
      <c r="J67" s="217">
        <f t="shared" si="5"/>
        <v>5000</v>
      </c>
      <c r="K67" s="212">
        <v>43251</v>
      </c>
      <c r="L67" s="192"/>
      <c r="M67" s="192"/>
      <c r="N67" s="192"/>
      <c r="O67" s="192"/>
      <c r="P67" s="192"/>
      <c r="Q67" s="214"/>
      <c r="R67" s="214"/>
      <c r="S67" s="173"/>
      <c r="BA67" s="202"/>
      <c r="BB67" s="202"/>
    </row>
    <row r="68" spans="1:54" ht="18" customHeight="1">
      <c r="A68" s="190"/>
      <c r="B68" s="193">
        <f t="shared" si="0"/>
        <v>2</v>
      </c>
      <c r="C68" s="193">
        <f t="shared" si="7"/>
        <v>58</v>
      </c>
      <c r="D68" s="190"/>
      <c r="E68" s="215">
        <f t="shared" si="9"/>
        <v>58</v>
      </c>
      <c r="F68" s="216">
        <f t="shared" si="1"/>
        <v>46053</v>
      </c>
      <c r="G68" s="217">
        <f t="shared" si="2"/>
        <v>1666.6666666666667</v>
      </c>
      <c r="H68" s="217">
        <f t="shared" si="3"/>
        <v>4.166666666666667</v>
      </c>
      <c r="I68" s="218">
        <f t="shared" si="4"/>
        <v>1670.8333333333335</v>
      </c>
      <c r="J68" s="217">
        <f t="shared" si="5"/>
        <v>3333.3333333333285</v>
      </c>
      <c r="K68" s="212">
        <v>43281</v>
      </c>
      <c r="L68" s="192"/>
      <c r="M68" s="192"/>
      <c r="N68" s="192"/>
      <c r="O68" s="192"/>
      <c r="P68" s="192"/>
      <c r="Q68" s="214"/>
      <c r="R68" s="214"/>
      <c r="S68" s="173"/>
      <c r="BA68" s="202"/>
      <c r="BB68" s="202"/>
    </row>
    <row r="69" spans="1:54" ht="18" customHeight="1">
      <c r="A69" s="190"/>
      <c r="B69" s="193">
        <f t="shared" si="0"/>
        <v>1</v>
      </c>
      <c r="C69" s="193">
        <f t="shared" si="7"/>
        <v>59</v>
      </c>
      <c r="D69" s="190"/>
      <c r="E69" s="215">
        <f t="shared" si="9"/>
        <v>59</v>
      </c>
      <c r="F69" s="216">
        <f t="shared" si="1"/>
        <v>46081</v>
      </c>
      <c r="G69" s="217">
        <f t="shared" si="2"/>
        <v>1666.6666666666667</v>
      </c>
      <c r="H69" s="217">
        <f t="shared" si="3"/>
        <v>2.7777777777777741</v>
      </c>
      <c r="I69" s="218">
        <f t="shared" si="4"/>
        <v>1669.4444444444446</v>
      </c>
      <c r="J69" s="217">
        <f t="shared" si="5"/>
        <v>1666.666666666657</v>
      </c>
      <c r="K69" s="212">
        <v>43312</v>
      </c>
      <c r="L69" s="192"/>
      <c r="M69" s="192"/>
      <c r="N69" s="192"/>
      <c r="O69" s="192"/>
      <c r="P69" s="192"/>
      <c r="Q69" s="214"/>
      <c r="R69" s="214"/>
      <c r="S69" s="173"/>
      <c r="BA69" s="202"/>
      <c r="BB69" s="202"/>
    </row>
    <row r="70" spans="1:54" ht="18" customHeight="1">
      <c r="A70" s="190"/>
      <c r="B70" s="193">
        <f t="shared" si="0"/>
        <v>0</v>
      </c>
      <c r="C70" s="193">
        <f t="shared" si="7"/>
        <v>60</v>
      </c>
      <c r="D70" s="190"/>
      <c r="E70" s="215">
        <f t="shared" si="9"/>
        <v>60</v>
      </c>
      <c r="F70" s="216">
        <f t="shared" si="1"/>
        <v>46112</v>
      </c>
      <c r="G70" s="217">
        <f t="shared" si="2"/>
        <v>1666.6666666666667</v>
      </c>
      <c r="H70" s="217">
        <f t="shared" si="3"/>
        <v>1.3888888888888808</v>
      </c>
      <c r="I70" s="218">
        <f t="shared" si="4"/>
        <v>1668.0555555555557</v>
      </c>
      <c r="J70" s="217">
        <f t="shared" si="5"/>
        <v>0</v>
      </c>
      <c r="K70" s="212">
        <v>43343</v>
      </c>
      <c r="L70" s="192"/>
      <c r="M70" s="192"/>
      <c r="N70" s="192"/>
      <c r="O70" s="192"/>
      <c r="P70" s="192"/>
      <c r="Q70" s="214"/>
      <c r="R70" s="214"/>
      <c r="S70" s="173"/>
      <c r="BA70" s="202"/>
      <c r="BB70" s="202"/>
    </row>
    <row r="71" spans="1:54" ht="18" customHeight="1">
      <c r="A71" s="190"/>
      <c r="B71" s="193">
        <f t="shared" si="0"/>
        <v>0</v>
      </c>
      <c r="C71" s="193">
        <f t="shared" si="7"/>
        <v>0</v>
      </c>
      <c r="D71" s="190"/>
      <c r="E71" s="215" t="str">
        <f t="shared" si="9"/>
        <v/>
      </c>
      <c r="F71" s="216" t="str">
        <f t="shared" si="1"/>
        <v/>
      </c>
      <c r="G71" s="217" t="str">
        <f t="shared" si="2"/>
        <v/>
      </c>
      <c r="H71" s="217" t="str">
        <f t="shared" si="3"/>
        <v/>
      </c>
      <c r="I71" s="218" t="e">
        <f t="shared" si="4"/>
        <v>#VALUE!</v>
      </c>
      <c r="J71" s="217" t="str">
        <f t="shared" si="5"/>
        <v/>
      </c>
      <c r="K71" s="212">
        <v>43373</v>
      </c>
      <c r="L71" s="192"/>
      <c r="M71" s="192"/>
      <c r="N71" s="192"/>
      <c r="O71" s="192"/>
      <c r="P71" s="192"/>
      <c r="Q71" s="214"/>
      <c r="R71" s="214"/>
      <c r="S71" s="173"/>
      <c r="BA71" s="202"/>
      <c r="BB71" s="202"/>
    </row>
    <row r="72" spans="1:54" ht="18" customHeight="1">
      <c r="A72" s="190"/>
      <c r="B72" s="193">
        <f t="shared" si="0"/>
        <v>0</v>
      </c>
      <c r="C72" s="193">
        <f t="shared" si="7"/>
        <v>0</v>
      </c>
      <c r="D72" s="190"/>
      <c r="E72" s="215" t="str">
        <f t="shared" si="9"/>
        <v/>
      </c>
      <c r="F72" s="216" t="str">
        <f t="shared" si="1"/>
        <v/>
      </c>
      <c r="G72" s="217" t="str">
        <f t="shared" si="2"/>
        <v/>
      </c>
      <c r="H72" s="217" t="str">
        <f t="shared" si="3"/>
        <v/>
      </c>
      <c r="I72" s="218" t="e">
        <f t="shared" si="4"/>
        <v>#VALUE!</v>
      </c>
      <c r="J72" s="217" t="str">
        <f t="shared" si="5"/>
        <v/>
      </c>
      <c r="K72" s="212">
        <v>43404</v>
      </c>
      <c r="L72" s="192"/>
      <c r="M72" s="192"/>
      <c r="N72" s="192"/>
      <c r="O72" s="192"/>
      <c r="P72" s="192"/>
      <c r="Q72" s="214"/>
      <c r="R72" s="214"/>
      <c r="S72" s="173"/>
      <c r="BA72" s="202"/>
      <c r="BB72" s="202"/>
    </row>
    <row r="73" spans="1:54" ht="18" customHeight="1">
      <c r="A73" s="190"/>
      <c r="B73" s="193">
        <f t="shared" si="0"/>
        <v>0</v>
      </c>
      <c r="C73" s="193">
        <f t="shared" si="7"/>
        <v>0</v>
      </c>
      <c r="D73" s="190"/>
      <c r="E73" s="215" t="str">
        <f t="shared" si="9"/>
        <v/>
      </c>
      <c r="F73" s="216" t="str">
        <f t="shared" si="1"/>
        <v/>
      </c>
      <c r="G73" s="217" t="str">
        <f t="shared" si="2"/>
        <v/>
      </c>
      <c r="H73" s="217" t="str">
        <f t="shared" si="3"/>
        <v/>
      </c>
      <c r="I73" s="218" t="e">
        <f t="shared" si="4"/>
        <v>#VALUE!</v>
      </c>
      <c r="J73" s="217" t="str">
        <f t="shared" si="5"/>
        <v/>
      </c>
      <c r="K73" s="212">
        <v>43434</v>
      </c>
      <c r="L73" s="192"/>
      <c r="M73" s="192"/>
      <c r="N73" s="192"/>
      <c r="O73" s="192"/>
      <c r="P73" s="192"/>
      <c r="Q73" s="214"/>
      <c r="R73" s="214"/>
      <c r="S73" s="173"/>
      <c r="BA73" s="202"/>
      <c r="BB73" s="202"/>
    </row>
    <row r="74" spans="1:54" ht="18" customHeight="1">
      <c r="A74" s="190"/>
      <c r="B74" s="193">
        <f t="shared" si="0"/>
        <v>0</v>
      </c>
      <c r="C74" s="193">
        <f t="shared" si="7"/>
        <v>0</v>
      </c>
      <c r="D74" s="190"/>
      <c r="E74" s="215" t="str">
        <f t="shared" si="9"/>
        <v/>
      </c>
      <c r="F74" s="216" t="str">
        <f t="shared" si="1"/>
        <v/>
      </c>
      <c r="G74" s="217" t="str">
        <f t="shared" si="2"/>
        <v/>
      </c>
      <c r="H74" s="217" t="str">
        <f t="shared" si="3"/>
        <v/>
      </c>
      <c r="I74" s="218" t="e">
        <f t="shared" si="4"/>
        <v>#VALUE!</v>
      </c>
      <c r="J74" s="217" t="str">
        <f t="shared" si="5"/>
        <v/>
      </c>
      <c r="K74" s="212">
        <v>43465</v>
      </c>
      <c r="L74" s="192"/>
      <c r="M74" s="192"/>
      <c r="N74" s="192"/>
      <c r="O74" s="192"/>
      <c r="P74" s="192"/>
      <c r="Q74" s="214"/>
      <c r="R74" s="214"/>
      <c r="S74" s="173"/>
      <c r="BA74" s="202"/>
      <c r="BB74" s="202"/>
    </row>
    <row r="75" spans="1:54" ht="18" customHeight="1">
      <c r="A75" s="190"/>
      <c r="B75" s="193">
        <f t="shared" ref="B75:B138" si="12">IF(B74-1&gt;=0,B74-1,0)</f>
        <v>0</v>
      </c>
      <c r="C75" s="193">
        <f t="shared" si="7"/>
        <v>0</v>
      </c>
      <c r="D75" s="190"/>
      <c r="E75" s="215" t="str">
        <f t="shared" si="9"/>
        <v/>
      </c>
      <c r="F75" s="216" t="str">
        <f t="shared" ref="F75:F138" si="13">IF(C75=0,"",EOMONTH(F74,$M$14))</f>
        <v/>
      </c>
      <c r="G75" s="217" t="str">
        <f t="shared" ref="G75:G138" si="14">IF(AND(C75&lt;=$J$7,C75&gt;0),0,IF(C75=0,"",$M$16))</f>
        <v/>
      </c>
      <c r="H75" s="217" t="str">
        <f t="shared" ref="H75:H138" si="15">IF(C75=0,"",J74*$J$241)</f>
        <v/>
      </c>
      <c r="I75" s="218" t="e">
        <f t="shared" ref="I75:I138" si="16">G75+H75</f>
        <v>#VALUE!</v>
      </c>
      <c r="J75" s="217" t="str">
        <f t="shared" ref="J75:J138" si="17">IF(AND(C75&lt;$J$7,C75&gt;0),$J$10,IF(C75&gt;0,$J$10-(C75-$J$7)*$M$16,""))</f>
        <v/>
      </c>
      <c r="K75" s="212">
        <v>43496</v>
      </c>
      <c r="L75" s="192"/>
      <c r="M75" s="192"/>
      <c r="N75" s="192"/>
      <c r="O75" s="192"/>
      <c r="P75" s="192"/>
      <c r="Q75" s="214"/>
      <c r="R75" s="214"/>
      <c r="S75" s="173"/>
      <c r="BA75" s="202"/>
      <c r="BB75" s="202"/>
    </row>
    <row r="76" spans="1:54" ht="18" customHeight="1">
      <c r="A76" s="190"/>
      <c r="B76" s="193">
        <f t="shared" si="12"/>
        <v>0</v>
      </c>
      <c r="C76" s="193">
        <f t="shared" ref="C76:C139" si="18">IF(B75&gt;0,C75+1,0)</f>
        <v>0</v>
      </c>
      <c r="D76" s="190"/>
      <c r="E76" s="215" t="str">
        <f t="shared" si="9"/>
        <v/>
      </c>
      <c r="F76" s="216" t="str">
        <f t="shared" si="13"/>
        <v/>
      </c>
      <c r="G76" s="217" t="str">
        <f t="shared" si="14"/>
        <v/>
      </c>
      <c r="H76" s="217" t="str">
        <f t="shared" si="15"/>
        <v/>
      </c>
      <c r="I76" s="218" t="e">
        <f t="shared" si="16"/>
        <v>#VALUE!</v>
      </c>
      <c r="J76" s="217" t="str">
        <f t="shared" si="17"/>
        <v/>
      </c>
      <c r="K76" s="212">
        <v>43524</v>
      </c>
      <c r="L76" s="192"/>
      <c r="M76" s="192"/>
      <c r="N76" s="192"/>
      <c r="O76" s="192"/>
      <c r="P76" s="192"/>
      <c r="Q76" s="214"/>
      <c r="R76" s="214"/>
      <c r="S76" s="173"/>
      <c r="BA76" s="202"/>
      <c r="BB76" s="202"/>
    </row>
    <row r="77" spans="1:54" ht="18" customHeight="1">
      <c r="A77" s="190"/>
      <c r="B77" s="193">
        <f t="shared" si="12"/>
        <v>0</v>
      </c>
      <c r="C77" s="193">
        <f t="shared" si="18"/>
        <v>0</v>
      </c>
      <c r="D77" s="190"/>
      <c r="E77" s="215" t="str">
        <f t="shared" ref="E77:E140" si="19">IF(C77=0,"",C77)</f>
        <v/>
      </c>
      <c r="F77" s="216" t="str">
        <f t="shared" si="13"/>
        <v/>
      </c>
      <c r="G77" s="217" t="str">
        <f t="shared" si="14"/>
        <v/>
      </c>
      <c r="H77" s="217" t="str">
        <f t="shared" si="15"/>
        <v/>
      </c>
      <c r="I77" s="218" t="e">
        <f t="shared" si="16"/>
        <v>#VALUE!</v>
      </c>
      <c r="J77" s="217" t="str">
        <f t="shared" si="17"/>
        <v/>
      </c>
      <c r="K77" s="212">
        <v>43555</v>
      </c>
      <c r="L77" s="192"/>
      <c r="M77" s="192"/>
      <c r="N77" s="192"/>
      <c r="O77" s="192"/>
      <c r="P77" s="192"/>
      <c r="Q77" s="214"/>
      <c r="R77" s="214"/>
      <c r="S77" s="173"/>
      <c r="BA77" s="202"/>
      <c r="BB77" s="202"/>
    </row>
    <row r="78" spans="1:54" ht="18" customHeight="1">
      <c r="A78" s="190"/>
      <c r="B78" s="193">
        <f t="shared" si="12"/>
        <v>0</v>
      </c>
      <c r="C78" s="193">
        <f t="shared" si="18"/>
        <v>0</v>
      </c>
      <c r="D78" s="190"/>
      <c r="E78" s="215" t="str">
        <f t="shared" si="19"/>
        <v/>
      </c>
      <c r="F78" s="216" t="str">
        <f t="shared" si="13"/>
        <v/>
      </c>
      <c r="G78" s="217" t="str">
        <f t="shared" si="14"/>
        <v/>
      </c>
      <c r="H78" s="217" t="str">
        <f t="shared" si="15"/>
        <v/>
      </c>
      <c r="I78" s="218" t="e">
        <f t="shared" si="16"/>
        <v>#VALUE!</v>
      </c>
      <c r="J78" s="217" t="str">
        <f t="shared" si="17"/>
        <v/>
      </c>
      <c r="K78" s="212">
        <v>43585</v>
      </c>
      <c r="L78" s="192"/>
      <c r="M78" s="192"/>
      <c r="N78" s="192"/>
      <c r="O78" s="192"/>
      <c r="P78" s="192"/>
      <c r="Q78" s="214"/>
      <c r="R78" s="214"/>
      <c r="S78" s="173"/>
      <c r="BA78" s="202"/>
      <c r="BB78" s="202"/>
    </row>
    <row r="79" spans="1:54" ht="18" customHeight="1">
      <c r="A79" s="190"/>
      <c r="B79" s="193">
        <f t="shared" si="12"/>
        <v>0</v>
      </c>
      <c r="C79" s="193">
        <f t="shared" si="18"/>
        <v>0</v>
      </c>
      <c r="D79" s="190"/>
      <c r="E79" s="215" t="str">
        <f t="shared" si="19"/>
        <v/>
      </c>
      <c r="F79" s="216" t="str">
        <f t="shared" si="13"/>
        <v/>
      </c>
      <c r="G79" s="217" t="str">
        <f t="shared" si="14"/>
        <v/>
      </c>
      <c r="H79" s="217" t="str">
        <f t="shared" si="15"/>
        <v/>
      </c>
      <c r="I79" s="218" t="e">
        <f t="shared" si="16"/>
        <v>#VALUE!</v>
      </c>
      <c r="J79" s="217" t="str">
        <f t="shared" si="17"/>
        <v/>
      </c>
      <c r="K79" s="212">
        <v>43616</v>
      </c>
      <c r="L79" s="192"/>
      <c r="M79" s="192"/>
      <c r="N79" s="192"/>
      <c r="O79" s="192"/>
      <c r="P79" s="192"/>
      <c r="Q79" s="214"/>
      <c r="R79" s="214"/>
      <c r="S79" s="173"/>
      <c r="BA79" s="202"/>
      <c r="BB79" s="202"/>
    </row>
    <row r="80" spans="1:54" ht="18" customHeight="1">
      <c r="A80" s="190"/>
      <c r="B80" s="193">
        <f t="shared" si="12"/>
        <v>0</v>
      </c>
      <c r="C80" s="193">
        <f t="shared" si="18"/>
        <v>0</v>
      </c>
      <c r="D80" s="190"/>
      <c r="E80" s="215" t="str">
        <f t="shared" si="19"/>
        <v/>
      </c>
      <c r="F80" s="216" t="str">
        <f t="shared" si="13"/>
        <v/>
      </c>
      <c r="G80" s="217" t="str">
        <f t="shared" si="14"/>
        <v/>
      </c>
      <c r="H80" s="217" t="str">
        <f t="shared" si="15"/>
        <v/>
      </c>
      <c r="I80" s="218" t="e">
        <f t="shared" si="16"/>
        <v>#VALUE!</v>
      </c>
      <c r="J80" s="217" t="str">
        <f t="shared" si="17"/>
        <v/>
      </c>
      <c r="K80" s="212">
        <v>43646</v>
      </c>
      <c r="L80" s="192"/>
      <c r="M80" s="192"/>
      <c r="N80" s="192"/>
      <c r="O80" s="192"/>
      <c r="P80" s="192"/>
      <c r="Q80" s="214"/>
      <c r="R80" s="214"/>
      <c r="S80" s="173"/>
      <c r="BA80" s="202"/>
      <c r="BB80" s="202"/>
    </row>
    <row r="81" spans="1:54" ht="18" customHeight="1">
      <c r="A81" s="190"/>
      <c r="B81" s="193">
        <f t="shared" si="12"/>
        <v>0</v>
      </c>
      <c r="C81" s="193">
        <f t="shared" si="18"/>
        <v>0</v>
      </c>
      <c r="D81" s="190"/>
      <c r="E81" s="215" t="str">
        <f t="shared" si="19"/>
        <v/>
      </c>
      <c r="F81" s="216" t="str">
        <f t="shared" si="13"/>
        <v/>
      </c>
      <c r="G81" s="217" t="str">
        <f t="shared" si="14"/>
        <v/>
      </c>
      <c r="H81" s="217" t="str">
        <f t="shared" si="15"/>
        <v/>
      </c>
      <c r="I81" s="218" t="e">
        <f t="shared" si="16"/>
        <v>#VALUE!</v>
      </c>
      <c r="J81" s="217" t="str">
        <f t="shared" si="17"/>
        <v/>
      </c>
      <c r="K81" s="212">
        <v>43677</v>
      </c>
      <c r="L81" s="192"/>
      <c r="M81" s="192"/>
      <c r="N81" s="192"/>
      <c r="O81" s="192"/>
      <c r="P81" s="192"/>
      <c r="Q81" s="214"/>
      <c r="R81" s="214"/>
      <c r="S81" s="173"/>
      <c r="BA81" s="202"/>
      <c r="BB81" s="202"/>
    </row>
    <row r="82" spans="1:54" ht="18" customHeight="1">
      <c r="A82" s="190"/>
      <c r="B82" s="193">
        <f t="shared" si="12"/>
        <v>0</v>
      </c>
      <c r="C82" s="193">
        <f t="shared" si="18"/>
        <v>0</v>
      </c>
      <c r="D82" s="190"/>
      <c r="E82" s="215" t="str">
        <f t="shared" si="19"/>
        <v/>
      </c>
      <c r="F82" s="216" t="str">
        <f t="shared" si="13"/>
        <v/>
      </c>
      <c r="G82" s="217" t="str">
        <f t="shared" si="14"/>
        <v/>
      </c>
      <c r="H82" s="217" t="str">
        <f t="shared" si="15"/>
        <v/>
      </c>
      <c r="I82" s="218" t="e">
        <f t="shared" si="16"/>
        <v>#VALUE!</v>
      </c>
      <c r="J82" s="217" t="str">
        <f t="shared" si="17"/>
        <v/>
      </c>
      <c r="K82" s="212">
        <v>43708</v>
      </c>
      <c r="L82" s="192"/>
      <c r="M82" s="192"/>
      <c r="N82" s="192"/>
      <c r="O82" s="192"/>
      <c r="P82" s="192"/>
      <c r="Q82" s="214"/>
      <c r="R82" s="214"/>
      <c r="S82" s="173"/>
      <c r="BA82" s="202"/>
      <c r="BB82" s="202"/>
    </row>
    <row r="83" spans="1:54" ht="18" customHeight="1">
      <c r="A83" s="190"/>
      <c r="B83" s="193">
        <f t="shared" si="12"/>
        <v>0</v>
      </c>
      <c r="C83" s="193">
        <f t="shared" si="18"/>
        <v>0</v>
      </c>
      <c r="D83" s="190"/>
      <c r="E83" s="215" t="str">
        <f t="shared" si="19"/>
        <v/>
      </c>
      <c r="F83" s="216" t="str">
        <f t="shared" si="13"/>
        <v/>
      </c>
      <c r="G83" s="217" t="str">
        <f t="shared" si="14"/>
        <v/>
      </c>
      <c r="H83" s="217" t="str">
        <f t="shared" si="15"/>
        <v/>
      </c>
      <c r="I83" s="218" t="e">
        <f t="shared" si="16"/>
        <v>#VALUE!</v>
      </c>
      <c r="J83" s="217" t="str">
        <f t="shared" si="17"/>
        <v/>
      </c>
      <c r="K83" s="212">
        <v>43738</v>
      </c>
      <c r="L83" s="192"/>
      <c r="M83" s="192"/>
      <c r="N83" s="192"/>
      <c r="O83" s="192"/>
      <c r="P83" s="192"/>
      <c r="Q83" s="214"/>
      <c r="R83" s="214"/>
      <c r="S83" s="173"/>
      <c r="BA83" s="202"/>
      <c r="BB83" s="202"/>
    </row>
    <row r="84" spans="1:54" ht="18" customHeight="1">
      <c r="A84" s="190"/>
      <c r="B84" s="193">
        <f t="shared" si="12"/>
        <v>0</v>
      </c>
      <c r="C84" s="193">
        <f t="shared" si="18"/>
        <v>0</v>
      </c>
      <c r="D84" s="190"/>
      <c r="E84" s="215" t="str">
        <f t="shared" si="19"/>
        <v/>
      </c>
      <c r="F84" s="216" t="str">
        <f t="shared" si="13"/>
        <v/>
      </c>
      <c r="G84" s="217" t="str">
        <f t="shared" si="14"/>
        <v/>
      </c>
      <c r="H84" s="217" t="str">
        <f t="shared" si="15"/>
        <v/>
      </c>
      <c r="I84" s="218" t="e">
        <f t="shared" si="16"/>
        <v>#VALUE!</v>
      </c>
      <c r="J84" s="217" t="str">
        <f t="shared" si="17"/>
        <v/>
      </c>
      <c r="K84" s="212">
        <v>43769</v>
      </c>
      <c r="L84" s="192"/>
      <c r="M84" s="192"/>
      <c r="N84" s="192"/>
      <c r="O84" s="192"/>
      <c r="P84" s="192"/>
      <c r="Q84" s="214"/>
      <c r="R84" s="214"/>
      <c r="S84" s="173"/>
      <c r="BA84" s="202"/>
      <c r="BB84" s="202"/>
    </row>
    <row r="85" spans="1:54" ht="18" customHeight="1">
      <c r="A85" s="190"/>
      <c r="B85" s="193">
        <f t="shared" si="12"/>
        <v>0</v>
      </c>
      <c r="C85" s="193">
        <f t="shared" si="18"/>
        <v>0</v>
      </c>
      <c r="D85" s="190"/>
      <c r="E85" s="215" t="str">
        <f t="shared" si="19"/>
        <v/>
      </c>
      <c r="F85" s="216" t="str">
        <f t="shared" si="13"/>
        <v/>
      </c>
      <c r="G85" s="217" t="str">
        <f t="shared" si="14"/>
        <v/>
      </c>
      <c r="H85" s="217" t="str">
        <f t="shared" si="15"/>
        <v/>
      </c>
      <c r="I85" s="218" t="e">
        <f t="shared" si="16"/>
        <v>#VALUE!</v>
      </c>
      <c r="J85" s="217" t="str">
        <f t="shared" si="17"/>
        <v/>
      </c>
      <c r="K85" s="212">
        <v>43799</v>
      </c>
      <c r="L85" s="192"/>
      <c r="M85" s="192"/>
      <c r="N85" s="192"/>
      <c r="O85" s="192"/>
      <c r="P85" s="192"/>
      <c r="Q85" s="214"/>
      <c r="R85" s="214"/>
      <c r="S85" s="173"/>
      <c r="BA85" s="202"/>
      <c r="BB85" s="202"/>
    </row>
    <row r="86" spans="1:54" ht="18" customHeight="1">
      <c r="A86" s="190"/>
      <c r="B86" s="193">
        <f t="shared" si="12"/>
        <v>0</v>
      </c>
      <c r="C86" s="193">
        <f t="shared" si="18"/>
        <v>0</v>
      </c>
      <c r="D86" s="190"/>
      <c r="E86" s="215" t="str">
        <f t="shared" si="19"/>
        <v/>
      </c>
      <c r="F86" s="216" t="str">
        <f t="shared" si="13"/>
        <v/>
      </c>
      <c r="G86" s="217" t="str">
        <f t="shared" si="14"/>
        <v/>
      </c>
      <c r="H86" s="217" t="str">
        <f t="shared" si="15"/>
        <v/>
      </c>
      <c r="I86" s="218" t="e">
        <f t="shared" si="16"/>
        <v>#VALUE!</v>
      </c>
      <c r="J86" s="217" t="str">
        <f t="shared" si="17"/>
        <v/>
      </c>
      <c r="K86" s="212">
        <v>43830</v>
      </c>
      <c r="L86" s="192"/>
      <c r="M86" s="192"/>
      <c r="N86" s="192"/>
      <c r="O86" s="192"/>
      <c r="P86" s="192"/>
      <c r="Q86" s="214"/>
      <c r="R86" s="214"/>
      <c r="S86" s="173"/>
      <c r="BA86" s="202"/>
      <c r="BB86" s="202"/>
    </row>
    <row r="87" spans="1:54" ht="18" customHeight="1">
      <c r="A87" s="190"/>
      <c r="B87" s="193">
        <f t="shared" si="12"/>
        <v>0</v>
      </c>
      <c r="C87" s="193">
        <f t="shared" si="18"/>
        <v>0</v>
      </c>
      <c r="D87" s="190"/>
      <c r="E87" s="215" t="str">
        <f t="shared" si="19"/>
        <v/>
      </c>
      <c r="F87" s="216" t="str">
        <f t="shared" si="13"/>
        <v/>
      </c>
      <c r="G87" s="217" t="str">
        <f t="shared" si="14"/>
        <v/>
      </c>
      <c r="H87" s="217" t="str">
        <f t="shared" si="15"/>
        <v/>
      </c>
      <c r="I87" s="218" t="e">
        <f t="shared" si="16"/>
        <v>#VALUE!</v>
      </c>
      <c r="J87" s="217" t="str">
        <f t="shared" si="17"/>
        <v/>
      </c>
      <c r="K87" s="212">
        <v>43861</v>
      </c>
      <c r="L87" s="192"/>
      <c r="M87" s="192"/>
      <c r="N87" s="192"/>
      <c r="O87" s="192"/>
      <c r="P87" s="192"/>
      <c r="Q87" s="214"/>
      <c r="R87" s="214"/>
      <c r="S87" s="173"/>
      <c r="BA87" s="202"/>
      <c r="BB87" s="202"/>
    </row>
    <row r="88" spans="1:54" ht="18" customHeight="1">
      <c r="A88" s="190"/>
      <c r="B88" s="193">
        <f t="shared" si="12"/>
        <v>0</v>
      </c>
      <c r="C88" s="193">
        <f t="shared" si="18"/>
        <v>0</v>
      </c>
      <c r="D88" s="190"/>
      <c r="E88" s="215" t="str">
        <f t="shared" si="19"/>
        <v/>
      </c>
      <c r="F88" s="216" t="str">
        <f t="shared" si="13"/>
        <v/>
      </c>
      <c r="G88" s="217" t="str">
        <f t="shared" si="14"/>
        <v/>
      </c>
      <c r="H88" s="217" t="str">
        <f t="shared" si="15"/>
        <v/>
      </c>
      <c r="I88" s="218" t="e">
        <f t="shared" si="16"/>
        <v>#VALUE!</v>
      </c>
      <c r="J88" s="217" t="str">
        <f t="shared" si="17"/>
        <v/>
      </c>
      <c r="K88" s="212">
        <v>43890</v>
      </c>
      <c r="L88" s="192"/>
      <c r="M88" s="192"/>
      <c r="N88" s="192"/>
      <c r="O88" s="192"/>
      <c r="P88" s="192"/>
      <c r="Q88" s="214"/>
      <c r="R88" s="214"/>
      <c r="S88" s="173"/>
      <c r="BA88" s="202"/>
      <c r="BB88" s="202"/>
    </row>
    <row r="89" spans="1:54" ht="18" customHeight="1">
      <c r="A89" s="190"/>
      <c r="B89" s="193">
        <f t="shared" si="12"/>
        <v>0</v>
      </c>
      <c r="C89" s="193">
        <f t="shared" si="18"/>
        <v>0</v>
      </c>
      <c r="D89" s="190"/>
      <c r="E89" s="215" t="str">
        <f t="shared" si="19"/>
        <v/>
      </c>
      <c r="F89" s="216" t="str">
        <f t="shared" si="13"/>
        <v/>
      </c>
      <c r="G89" s="217" t="str">
        <f t="shared" si="14"/>
        <v/>
      </c>
      <c r="H89" s="217" t="str">
        <f t="shared" si="15"/>
        <v/>
      </c>
      <c r="I89" s="218" t="e">
        <f t="shared" si="16"/>
        <v>#VALUE!</v>
      </c>
      <c r="J89" s="217" t="str">
        <f t="shared" si="17"/>
        <v/>
      </c>
      <c r="K89" s="212">
        <v>43921</v>
      </c>
      <c r="L89" s="192"/>
      <c r="M89" s="192"/>
      <c r="N89" s="192"/>
      <c r="O89" s="192"/>
      <c r="P89" s="192"/>
      <c r="Q89" s="214"/>
      <c r="R89" s="214"/>
      <c r="S89" s="173"/>
      <c r="BA89" s="202"/>
      <c r="BB89" s="202"/>
    </row>
    <row r="90" spans="1:54" ht="18" customHeight="1">
      <c r="A90" s="190"/>
      <c r="B90" s="193">
        <f t="shared" si="12"/>
        <v>0</v>
      </c>
      <c r="C90" s="193">
        <f t="shared" si="18"/>
        <v>0</v>
      </c>
      <c r="D90" s="190"/>
      <c r="E90" s="215" t="str">
        <f t="shared" si="19"/>
        <v/>
      </c>
      <c r="F90" s="216" t="str">
        <f t="shared" si="13"/>
        <v/>
      </c>
      <c r="G90" s="217" t="str">
        <f t="shared" si="14"/>
        <v/>
      </c>
      <c r="H90" s="217" t="str">
        <f t="shared" si="15"/>
        <v/>
      </c>
      <c r="I90" s="218" t="e">
        <f t="shared" si="16"/>
        <v>#VALUE!</v>
      </c>
      <c r="J90" s="217" t="str">
        <f t="shared" si="17"/>
        <v/>
      </c>
      <c r="K90" s="212">
        <v>43951</v>
      </c>
      <c r="L90" s="192"/>
      <c r="M90" s="192"/>
      <c r="N90" s="192"/>
      <c r="O90" s="192"/>
      <c r="P90" s="192"/>
      <c r="Q90" s="214"/>
      <c r="R90" s="214"/>
      <c r="S90" s="173"/>
      <c r="BA90" s="202"/>
      <c r="BB90" s="202"/>
    </row>
    <row r="91" spans="1:54" ht="18" customHeight="1">
      <c r="A91" s="190"/>
      <c r="B91" s="193">
        <f t="shared" si="12"/>
        <v>0</v>
      </c>
      <c r="C91" s="193">
        <f t="shared" si="18"/>
        <v>0</v>
      </c>
      <c r="D91" s="190"/>
      <c r="E91" s="215" t="str">
        <f t="shared" si="19"/>
        <v/>
      </c>
      <c r="F91" s="216" t="str">
        <f t="shared" si="13"/>
        <v/>
      </c>
      <c r="G91" s="217" t="str">
        <f t="shared" si="14"/>
        <v/>
      </c>
      <c r="H91" s="217" t="str">
        <f t="shared" si="15"/>
        <v/>
      </c>
      <c r="I91" s="218" t="e">
        <f t="shared" si="16"/>
        <v>#VALUE!</v>
      </c>
      <c r="J91" s="217" t="str">
        <f t="shared" si="17"/>
        <v/>
      </c>
      <c r="K91" s="212">
        <v>43982</v>
      </c>
      <c r="L91" s="192"/>
      <c r="M91" s="192"/>
      <c r="N91" s="192"/>
      <c r="O91" s="192"/>
      <c r="P91" s="192"/>
      <c r="Q91" s="214"/>
      <c r="R91" s="214"/>
      <c r="S91" s="173"/>
      <c r="BA91" s="202"/>
      <c r="BB91" s="202"/>
    </row>
    <row r="92" spans="1:54" ht="18" customHeight="1">
      <c r="A92" s="190"/>
      <c r="B92" s="193">
        <f t="shared" si="12"/>
        <v>0</v>
      </c>
      <c r="C92" s="193">
        <f t="shared" si="18"/>
        <v>0</v>
      </c>
      <c r="D92" s="190"/>
      <c r="E92" s="215" t="str">
        <f t="shared" si="19"/>
        <v/>
      </c>
      <c r="F92" s="216" t="str">
        <f t="shared" si="13"/>
        <v/>
      </c>
      <c r="G92" s="217" t="str">
        <f t="shared" si="14"/>
        <v/>
      </c>
      <c r="H92" s="217" t="str">
        <f t="shared" si="15"/>
        <v/>
      </c>
      <c r="I92" s="218" t="e">
        <f t="shared" si="16"/>
        <v>#VALUE!</v>
      </c>
      <c r="J92" s="217" t="str">
        <f t="shared" si="17"/>
        <v/>
      </c>
      <c r="K92" s="212">
        <v>44012</v>
      </c>
      <c r="L92" s="192"/>
      <c r="M92" s="192"/>
      <c r="N92" s="192"/>
      <c r="O92" s="192"/>
      <c r="P92" s="192"/>
      <c r="Q92" s="214"/>
      <c r="R92" s="214"/>
      <c r="S92" s="173"/>
      <c r="BA92" s="202"/>
      <c r="BB92" s="202"/>
    </row>
    <row r="93" spans="1:54" ht="18" customHeight="1">
      <c r="A93" s="190"/>
      <c r="B93" s="193">
        <f t="shared" si="12"/>
        <v>0</v>
      </c>
      <c r="C93" s="193">
        <f t="shared" si="18"/>
        <v>0</v>
      </c>
      <c r="D93" s="190"/>
      <c r="E93" s="215" t="str">
        <f t="shared" si="19"/>
        <v/>
      </c>
      <c r="F93" s="216" t="str">
        <f t="shared" si="13"/>
        <v/>
      </c>
      <c r="G93" s="217" t="str">
        <f t="shared" si="14"/>
        <v/>
      </c>
      <c r="H93" s="217" t="str">
        <f t="shared" si="15"/>
        <v/>
      </c>
      <c r="I93" s="218" t="e">
        <f t="shared" si="16"/>
        <v>#VALUE!</v>
      </c>
      <c r="J93" s="217" t="str">
        <f t="shared" si="17"/>
        <v/>
      </c>
      <c r="K93" s="212">
        <v>44043</v>
      </c>
      <c r="L93" s="192"/>
      <c r="M93" s="192"/>
      <c r="N93" s="192"/>
      <c r="O93" s="192"/>
      <c r="P93" s="192"/>
      <c r="Q93" s="214"/>
      <c r="R93" s="214"/>
      <c r="S93" s="173"/>
      <c r="BA93" s="202"/>
      <c r="BB93" s="202"/>
    </row>
    <row r="94" spans="1:54" ht="18" customHeight="1">
      <c r="A94" s="190"/>
      <c r="B94" s="193">
        <f t="shared" si="12"/>
        <v>0</v>
      </c>
      <c r="C94" s="193">
        <f t="shared" si="18"/>
        <v>0</v>
      </c>
      <c r="D94" s="190"/>
      <c r="E94" s="215" t="str">
        <f t="shared" si="19"/>
        <v/>
      </c>
      <c r="F94" s="216" t="str">
        <f t="shared" si="13"/>
        <v/>
      </c>
      <c r="G94" s="217" t="str">
        <f t="shared" si="14"/>
        <v/>
      </c>
      <c r="H94" s="217" t="str">
        <f t="shared" si="15"/>
        <v/>
      </c>
      <c r="I94" s="218" t="e">
        <f t="shared" si="16"/>
        <v>#VALUE!</v>
      </c>
      <c r="J94" s="217" t="str">
        <f t="shared" si="17"/>
        <v/>
      </c>
      <c r="K94" s="212">
        <v>44074</v>
      </c>
      <c r="L94" s="192"/>
      <c r="M94" s="192"/>
      <c r="N94" s="192"/>
      <c r="O94" s="192"/>
      <c r="P94" s="192"/>
      <c r="Q94" s="214"/>
      <c r="R94" s="214"/>
      <c r="S94" s="173"/>
      <c r="BA94" s="202"/>
      <c r="BB94" s="202"/>
    </row>
    <row r="95" spans="1:54" ht="18" customHeight="1">
      <c r="A95" s="190"/>
      <c r="B95" s="193">
        <f t="shared" si="12"/>
        <v>0</v>
      </c>
      <c r="C95" s="193">
        <f t="shared" si="18"/>
        <v>0</v>
      </c>
      <c r="D95" s="190"/>
      <c r="E95" s="215" t="str">
        <f t="shared" si="19"/>
        <v/>
      </c>
      <c r="F95" s="216" t="str">
        <f t="shared" si="13"/>
        <v/>
      </c>
      <c r="G95" s="217" t="str">
        <f t="shared" si="14"/>
        <v/>
      </c>
      <c r="H95" s="217" t="str">
        <f t="shared" si="15"/>
        <v/>
      </c>
      <c r="I95" s="218" t="e">
        <f t="shared" si="16"/>
        <v>#VALUE!</v>
      </c>
      <c r="J95" s="217" t="str">
        <f t="shared" si="17"/>
        <v/>
      </c>
      <c r="K95" s="212">
        <v>44104</v>
      </c>
      <c r="L95" s="192"/>
      <c r="M95" s="192"/>
      <c r="N95" s="192"/>
      <c r="O95" s="192"/>
      <c r="P95" s="192"/>
      <c r="Q95" s="214"/>
      <c r="R95" s="214"/>
      <c r="S95" s="173"/>
      <c r="BA95" s="202"/>
      <c r="BB95" s="202"/>
    </row>
    <row r="96" spans="1:54" ht="18" customHeight="1">
      <c r="A96" s="190"/>
      <c r="B96" s="193">
        <f t="shared" si="12"/>
        <v>0</v>
      </c>
      <c r="C96" s="193">
        <f t="shared" si="18"/>
        <v>0</v>
      </c>
      <c r="D96" s="190"/>
      <c r="E96" s="215" t="str">
        <f t="shared" si="19"/>
        <v/>
      </c>
      <c r="F96" s="216" t="str">
        <f t="shared" si="13"/>
        <v/>
      </c>
      <c r="G96" s="217" t="str">
        <f t="shared" si="14"/>
        <v/>
      </c>
      <c r="H96" s="217" t="str">
        <f t="shared" si="15"/>
        <v/>
      </c>
      <c r="I96" s="218" t="e">
        <f t="shared" si="16"/>
        <v>#VALUE!</v>
      </c>
      <c r="J96" s="217" t="str">
        <f t="shared" si="17"/>
        <v/>
      </c>
      <c r="K96" s="212">
        <v>44135</v>
      </c>
      <c r="L96" s="192"/>
      <c r="M96" s="192"/>
      <c r="N96" s="192"/>
      <c r="O96" s="192"/>
      <c r="P96" s="192"/>
      <c r="Q96" s="214"/>
      <c r="R96" s="214"/>
      <c r="S96" s="173"/>
      <c r="BA96" s="202"/>
      <c r="BB96" s="202"/>
    </row>
    <row r="97" spans="1:54" ht="18" customHeight="1">
      <c r="A97" s="190"/>
      <c r="B97" s="193">
        <f t="shared" si="12"/>
        <v>0</v>
      </c>
      <c r="C97" s="193">
        <f t="shared" si="18"/>
        <v>0</v>
      </c>
      <c r="D97" s="190"/>
      <c r="E97" s="215" t="str">
        <f t="shared" si="19"/>
        <v/>
      </c>
      <c r="F97" s="216" t="str">
        <f t="shared" si="13"/>
        <v/>
      </c>
      <c r="G97" s="217" t="str">
        <f t="shared" si="14"/>
        <v/>
      </c>
      <c r="H97" s="217" t="str">
        <f t="shared" si="15"/>
        <v/>
      </c>
      <c r="I97" s="218" t="e">
        <f t="shared" si="16"/>
        <v>#VALUE!</v>
      </c>
      <c r="J97" s="217" t="str">
        <f t="shared" si="17"/>
        <v/>
      </c>
      <c r="K97" s="212">
        <v>44165</v>
      </c>
      <c r="L97" s="192"/>
      <c r="M97" s="192"/>
      <c r="N97" s="192"/>
      <c r="O97" s="192"/>
      <c r="P97" s="192"/>
      <c r="Q97" s="214"/>
      <c r="R97" s="214"/>
      <c r="S97" s="173"/>
      <c r="BA97" s="202"/>
      <c r="BB97" s="202"/>
    </row>
    <row r="98" spans="1:54" ht="18" customHeight="1">
      <c r="A98" s="190"/>
      <c r="B98" s="193">
        <f t="shared" si="12"/>
        <v>0</v>
      </c>
      <c r="C98" s="193">
        <f t="shared" si="18"/>
        <v>0</v>
      </c>
      <c r="D98" s="190"/>
      <c r="E98" s="215" t="str">
        <f t="shared" si="19"/>
        <v/>
      </c>
      <c r="F98" s="216" t="str">
        <f t="shared" si="13"/>
        <v/>
      </c>
      <c r="G98" s="217" t="str">
        <f t="shared" si="14"/>
        <v/>
      </c>
      <c r="H98" s="217" t="str">
        <f t="shared" si="15"/>
        <v/>
      </c>
      <c r="I98" s="218" t="e">
        <f t="shared" si="16"/>
        <v>#VALUE!</v>
      </c>
      <c r="J98" s="217" t="str">
        <f t="shared" si="17"/>
        <v/>
      </c>
      <c r="K98" s="212">
        <v>44196</v>
      </c>
      <c r="L98" s="192"/>
      <c r="M98" s="192"/>
      <c r="N98" s="192"/>
      <c r="O98" s="192"/>
      <c r="P98" s="192"/>
      <c r="Q98" s="214"/>
      <c r="R98" s="214"/>
      <c r="S98" s="173"/>
      <c r="BA98" s="202"/>
      <c r="BB98" s="202"/>
    </row>
    <row r="99" spans="1:54" ht="18" customHeight="1">
      <c r="A99" s="190"/>
      <c r="B99" s="193">
        <f t="shared" si="12"/>
        <v>0</v>
      </c>
      <c r="C99" s="193">
        <f t="shared" si="18"/>
        <v>0</v>
      </c>
      <c r="D99" s="190"/>
      <c r="E99" s="215" t="str">
        <f t="shared" si="19"/>
        <v/>
      </c>
      <c r="F99" s="216" t="str">
        <f t="shared" si="13"/>
        <v/>
      </c>
      <c r="G99" s="217" t="str">
        <f t="shared" si="14"/>
        <v/>
      </c>
      <c r="H99" s="217" t="str">
        <f t="shared" si="15"/>
        <v/>
      </c>
      <c r="I99" s="218" t="e">
        <f t="shared" si="16"/>
        <v>#VALUE!</v>
      </c>
      <c r="J99" s="217" t="str">
        <f t="shared" si="17"/>
        <v/>
      </c>
      <c r="K99" s="212">
        <v>44227</v>
      </c>
      <c r="L99" s="192"/>
      <c r="M99" s="192"/>
      <c r="N99" s="192"/>
      <c r="O99" s="192"/>
      <c r="P99" s="192"/>
      <c r="Q99" s="214"/>
      <c r="R99" s="214"/>
      <c r="S99" s="173"/>
      <c r="BA99" s="202"/>
      <c r="BB99" s="202"/>
    </row>
    <row r="100" spans="1:54" ht="18" customHeight="1">
      <c r="A100" s="190"/>
      <c r="B100" s="193">
        <f t="shared" si="12"/>
        <v>0</v>
      </c>
      <c r="C100" s="193">
        <f t="shared" si="18"/>
        <v>0</v>
      </c>
      <c r="D100" s="190"/>
      <c r="E100" s="215" t="str">
        <f t="shared" si="19"/>
        <v/>
      </c>
      <c r="F100" s="216" t="str">
        <f t="shared" si="13"/>
        <v/>
      </c>
      <c r="G100" s="217" t="str">
        <f t="shared" si="14"/>
        <v/>
      </c>
      <c r="H100" s="217" t="str">
        <f t="shared" si="15"/>
        <v/>
      </c>
      <c r="I100" s="218" t="e">
        <f t="shared" si="16"/>
        <v>#VALUE!</v>
      </c>
      <c r="J100" s="217" t="str">
        <f t="shared" si="17"/>
        <v/>
      </c>
      <c r="K100" s="212">
        <v>44255</v>
      </c>
      <c r="L100" s="192"/>
      <c r="M100" s="192"/>
      <c r="N100" s="192"/>
      <c r="O100" s="192"/>
      <c r="P100" s="192"/>
      <c r="Q100" s="214"/>
      <c r="R100" s="214"/>
      <c r="S100" s="173"/>
      <c r="BA100" s="202"/>
      <c r="BB100" s="202"/>
    </row>
    <row r="101" spans="1:54" ht="18" customHeight="1">
      <c r="A101" s="190"/>
      <c r="B101" s="193">
        <f t="shared" si="12"/>
        <v>0</v>
      </c>
      <c r="C101" s="193">
        <f t="shared" si="18"/>
        <v>0</v>
      </c>
      <c r="D101" s="190"/>
      <c r="E101" s="215" t="str">
        <f t="shared" si="19"/>
        <v/>
      </c>
      <c r="F101" s="216" t="str">
        <f t="shared" si="13"/>
        <v/>
      </c>
      <c r="G101" s="217" t="str">
        <f t="shared" si="14"/>
        <v/>
      </c>
      <c r="H101" s="217" t="str">
        <f t="shared" si="15"/>
        <v/>
      </c>
      <c r="I101" s="218" t="e">
        <f t="shared" si="16"/>
        <v>#VALUE!</v>
      </c>
      <c r="J101" s="217" t="str">
        <f t="shared" si="17"/>
        <v/>
      </c>
      <c r="K101" s="212">
        <v>44256</v>
      </c>
      <c r="L101" s="192"/>
      <c r="M101" s="192"/>
      <c r="N101" s="192"/>
      <c r="O101" s="192"/>
      <c r="P101" s="192"/>
      <c r="Q101" s="214"/>
      <c r="R101" s="214"/>
      <c r="S101" s="173"/>
      <c r="BA101" s="202"/>
      <c r="BB101" s="202"/>
    </row>
    <row r="102" spans="1:54" ht="18" customHeight="1">
      <c r="A102" s="190"/>
      <c r="B102" s="193">
        <f t="shared" si="12"/>
        <v>0</v>
      </c>
      <c r="C102" s="193">
        <f t="shared" si="18"/>
        <v>0</v>
      </c>
      <c r="D102" s="190"/>
      <c r="E102" s="215" t="str">
        <f t="shared" si="19"/>
        <v/>
      </c>
      <c r="F102" s="216" t="str">
        <f t="shared" si="13"/>
        <v/>
      </c>
      <c r="G102" s="217" t="str">
        <f t="shared" si="14"/>
        <v/>
      </c>
      <c r="H102" s="217" t="str">
        <f t="shared" si="15"/>
        <v/>
      </c>
      <c r="I102" s="218" t="e">
        <f t="shared" si="16"/>
        <v>#VALUE!</v>
      </c>
      <c r="J102" s="217" t="str">
        <f t="shared" si="17"/>
        <v/>
      </c>
      <c r="K102" s="212">
        <v>44257</v>
      </c>
      <c r="L102" s="192"/>
      <c r="M102" s="192"/>
      <c r="N102" s="192"/>
      <c r="O102" s="192"/>
      <c r="P102" s="192"/>
      <c r="Q102" s="214"/>
      <c r="R102" s="214"/>
      <c r="S102" s="173"/>
      <c r="BA102" s="202" t="str">
        <f>IF(C102=0,"",BA39+H102)</f>
        <v/>
      </c>
      <c r="BB102" s="202" t="str">
        <f t="shared" si="6"/>
        <v/>
      </c>
    </row>
    <row r="103" spans="1:54" ht="15.5">
      <c r="A103" s="190"/>
      <c r="B103" s="193">
        <f t="shared" si="12"/>
        <v>0</v>
      </c>
      <c r="C103" s="193">
        <f t="shared" si="18"/>
        <v>0</v>
      </c>
      <c r="D103" s="190"/>
      <c r="E103" s="215" t="str">
        <f t="shared" si="19"/>
        <v/>
      </c>
      <c r="F103" s="216" t="str">
        <f t="shared" si="13"/>
        <v/>
      </c>
      <c r="G103" s="217" t="str">
        <f t="shared" si="14"/>
        <v/>
      </c>
      <c r="H103" s="217" t="str">
        <f t="shared" si="15"/>
        <v/>
      </c>
      <c r="I103" s="218" t="e">
        <f t="shared" si="16"/>
        <v>#VALUE!</v>
      </c>
      <c r="J103" s="217" t="str">
        <f t="shared" si="17"/>
        <v/>
      </c>
      <c r="K103" s="212">
        <v>44258</v>
      </c>
      <c r="L103" s="192"/>
      <c r="M103" s="192"/>
      <c r="N103" s="192"/>
      <c r="O103" s="192"/>
      <c r="P103" s="192"/>
      <c r="Q103" s="214"/>
      <c r="R103" s="214"/>
      <c r="S103" s="173"/>
      <c r="BA103" s="190"/>
      <c r="BB103" s="190"/>
    </row>
    <row r="104" spans="1:54" ht="18" customHeight="1">
      <c r="A104" s="190"/>
      <c r="B104" s="193">
        <f t="shared" si="12"/>
        <v>0</v>
      </c>
      <c r="C104" s="193">
        <f t="shared" si="18"/>
        <v>0</v>
      </c>
      <c r="D104" s="190"/>
      <c r="E104" s="215" t="str">
        <f t="shared" si="19"/>
        <v/>
      </c>
      <c r="F104" s="216" t="str">
        <f t="shared" si="13"/>
        <v/>
      </c>
      <c r="G104" s="217" t="str">
        <f t="shared" si="14"/>
        <v/>
      </c>
      <c r="H104" s="217" t="str">
        <f t="shared" si="15"/>
        <v/>
      </c>
      <c r="I104" s="218" t="e">
        <f t="shared" si="16"/>
        <v>#VALUE!</v>
      </c>
      <c r="J104" s="217" t="str">
        <f t="shared" si="17"/>
        <v/>
      </c>
      <c r="K104" s="212">
        <v>44259</v>
      </c>
      <c r="L104" s="192"/>
      <c r="M104" s="192"/>
      <c r="N104" s="192"/>
      <c r="O104" s="192"/>
      <c r="P104" s="192"/>
      <c r="Q104" s="214"/>
      <c r="R104" s="214"/>
      <c r="S104" s="173"/>
      <c r="BA104" s="192"/>
      <c r="BB104" s="192"/>
    </row>
    <row r="105" spans="1:54" ht="18" customHeight="1">
      <c r="A105" s="190"/>
      <c r="B105" s="193">
        <f t="shared" si="12"/>
        <v>0</v>
      </c>
      <c r="C105" s="193">
        <f t="shared" si="18"/>
        <v>0</v>
      </c>
      <c r="D105" s="190"/>
      <c r="E105" s="215" t="str">
        <f t="shared" si="19"/>
        <v/>
      </c>
      <c r="F105" s="216" t="str">
        <f t="shared" si="13"/>
        <v/>
      </c>
      <c r="G105" s="217" t="str">
        <f t="shared" si="14"/>
        <v/>
      </c>
      <c r="H105" s="217" t="str">
        <f t="shared" si="15"/>
        <v/>
      </c>
      <c r="I105" s="218" t="e">
        <f t="shared" si="16"/>
        <v>#VALUE!</v>
      </c>
      <c r="J105" s="217" t="str">
        <f t="shared" si="17"/>
        <v/>
      </c>
      <c r="K105" s="212">
        <v>44260</v>
      </c>
      <c r="L105" s="192"/>
      <c r="M105" s="192"/>
      <c r="N105" s="192"/>
      <c r="O105" s="192"/>
      <c r="P105" s="192"/>
      <c r="Q105" s="214"/>
      <c r="R105" s="214"/>
      <c r="S105" s="173"/>
      <c r="BA105" s="192"/>
      <c r="BB105" s="192"/>
    </row>
    <row r="106" spans="1:54" ht="18" customHeight="1">
      <c r="A106" s="190"/>
      <c r="B106" s="193">
        <f t="shared" si="12"/>
        <v>0</v>
      </c>
      <c r="C106" s="193">
        <f t="shared" si="18"/>
        <v>0</v>
      </c>
      <c r="D106" s="190"/>
      <c r="E106" s="215" t="str">
        <f t="shared" si="19"/>
        <v/>
      </c>
      <c r="F106" s="216" t="str">
        <f t="shared" si="13"/>
        <v/>
      </c>
      <c r="G106" s="217" t="str">
        <f t="shared" si="14"/>
        <v/>
      </c>
      <c r="H106" s="217" t="str">
        <f t="shared" si="15"/>
        <v/>
      </c>
      <c r="I106" s="218" t="e">
        <f t="shared" si="16"/>
        <v>#VALUE!</v>
      </c>
      <c r="J106" s="217" t="str">
        <f t="shared" si="17"/>
        <v/>
      </c>
      <c r="K106" s="212">
        <v>44261</v>
      </c>
      <c r="L106" s="192"/>
      <c r="M106" s="192"/>
      <c r="N106" s="192"/>
      <c r="O106" s="192"/>
      <c r="P106" s="192"/>
      <c r="Q106" s="214"/>
      <c r="R106" s="214"/>
      <c r="S106" s="173"/>
      <c r="BA106" s="192"/>
      <c r="BB106" s="192"/>
    </row>
    <row r="107" spans="1:54" ht="18" customHeight="1">
      <c r="A107" s="190"/>
      <c r="B107" s="193">
        <f t="shared" si="12"/>
        <v>0</v>
      </c>
      <c r="C107" s="193">
        <f t="shared" si="18"/>
        <v>0</v>
      </c>
      <c r="D107" s="190"/>
      <c r="E107" s="215" t="str">
        <f t="shared" si="19"/>
        <v/>
      </c>
      <c r="F107" s="216" t="str">
        <f t="shared" si="13"/>
        <v/>
      </c>
      <c r="G107" s="217" t="str">
        <f t="shared" si="14"/>
        <v/>
      </c>
      <c r="H107" s="217" t="str">
        <f t="shared" si="15"/>
        <v/>
      </c>
      <c r="I107" s="218" t="e">
        <f t="shared" si="16"/>
        <v>#VALUE!</v>
      </c>
      <c r="J107" s="217" t="str">
        <f t="shared" si="17"/>
        <v/>
      </c>
      <c r="K107" s="212">
        <v>44262</v>
      </c>
      <c r="L107" s="192"/>
      <c r="M107" s="192"/>
      <c r="N107" s="192"/>
      <c r="O107" s="192"/>
      <c r="P107" s="192"/>
      <c r="Q107" s="214"/>
      <c r="R107" s="214"/>
      <c r="S107" s="173"/>
      <c r="BA107" s="192"/>
      <c r="BB107" s="192"/>
    </row>
    <row r="108" spans="1:54" ht="18" customHeight="1">
      <c r="A108" s="190"/>
      <c r="B108" s="193">
        <f t="shared" si="12"/>
        <v>0</v>
      </c>
      <c r="C108" s="193">
        <f t="shared" si="18"/>
        <v>0</v>
      </c>
      <c r="D108" s="190"/>
      <c r="E108" s="215" t="str">
        <f t="shared" si="19"/>
        <v/>
      </c>
      <c r="F108" s="216" t="str">
        <f t="shared" si="13"/>
        <v/>
      </c>
      <c r="G108" s="217" t="str">
        <f t="shared" si="14"/>
        <v/>
      </c>
      <c r="H108" s="217" t="str">
        <f t="shared" si="15"/>
        <v/>
      </c>
      <c r="I108" s="218" t="e">
        <f t="shared" si="16"/>
        <v>#VALUE!</v>
      </c>
      <c r="J108" s="217" t="str">
        <f t="shared" si="17"/>
        <v/>
      </c>
      <c r="K108" s="212">
        <v>44263</v>
      </c>
      <c r="L108" s="192"/>
      <c r="M108" s="192"/>
      <c r="N108" s="192"/>
      <c r="O108" s="192"/>
      <c r="P108" s="192"/>
      <c r="Q108" s="214"/>
      <c r="R108" s="214"/>
      <c r="S108" s="173"/>
      <c r="BA108" s="192"/>
      <c r="BB108" s="192"/>
    </row>
    <row r="109" spans="1:54" ht="18" customHeight="1">
      <c r="A109" s="190"/>
      <c r="B109" s="193">
        <f t="shared" si="12"/>
        <v>0</v>
      </c>
      <c r="C109" s="193">
        <f t="shared" si="18"/>
        <v>0</v>
      </c>
      <c r="D109" s="190"/>
      <c r="E109" s="215" t="str">
        <f t="shared" si="19"/>
        <v/>
      </c>
      <c r="F109" s="216" t="str">
        <f t="shared" si="13"/>
        <v/>
      </c>
      <c r="G109" s="217" t="str">
        <f t="shared" si="14"/>
        <v/>
      </c>
      <c r="H109" s="217" t="str">
        <f t="shared" si="15"/>
        <v/>
      </c>
      <c r="I109" s="218" t="e">
        <f t="shared" si="16"/>
        <v>#VALUE!</v>
      </c>
      <c r="J109" s="217" t="str">
        <f t="shared" si="17"/>
        <v/>
      </c>
      <c r="K109" s="212">
        <v>44264</v>
      </c>
      <c r="L109" s="192"/>
      <c r="M109" s="192"/>
      <c r="N109" s="192"/>
      <c r="O109" s="192"/>
      <c r="P109" s="192"/>
      <c r="Q109" s="214"/>
      <c r="R109" s="214"/>
      <c r="S109" s="173"/>
      <c r="BA109" s="192"/>
      <c r="BB109" s="192"/>
    </row>
    <row r="110" spans="1:54" ht="18" customHeight="1">
      <c r="A110" s="190"/>
      <c r="B110" s="193">
        <f t="shared" si="12"/>
        <v>0</v>
      </c>
      <c r="C110" s="193">
        <f t="shared" si="18"/>
        <v>0</v>
      </c>
      <c r="D110" s="190"/>
      <c r="E110" s="215" t="str">
        <f t="shared" si="19"/>
        <v/>
      </c>
      <c r="F110" s="216" t="str">
        <f t="shared" si="13"/>
        <v/>
      </c>
      <c r="G110" s="217" t="str">
        <f t="shared" si="14"/>
        <v/>
      </c>
      <c r="H110" s="217" t="str">
        <f t="shared" si="15"/>
        <v/>
      </c>
      <c r="I110" s="218" t="e">
        <f t="shared" si="16"/>
        <v>#VALUE!</v>
      </c>
      <c r="J110" s="217" t="str">
        <f t="shared" si="17"/>
        <v/>
      </c>
      <c r="K110" s="212">
        <v>44265</v>
      </c>
      <c r="L110" s="192"/>
      <c r="M110" s="192"/>
      <c r="N110" s="192"/>
      <c r="O110" s="192"/>
      <c r="P110" s="192"/>
      <c r="Q110" s="214"/>
      <c r="R110" s="214"/>
      <c r="S110" s="173"/>
      <c r="BA110" s="192"/>
      <c r="BB110" s="192"/>
    </row>
    <row r="111" spans="1:54" ht="18" customHeight="1">
      <c r="A111" s="190"/>
      <c r="B111" s="193">
        <f t="shared" si="12"/>
        <v>0</v>
      </c>
      <c r="C111" s="193">
        <f t="shared" si="18"/>
        <v>0</v>
      </c>
      <c r="D111" s="190"/>
      <c r="E111" s="215" t="str">
        <f t="shared" si="19"/>
        <v/>
      </c>
      <c r="F111" s="216" t="str">
        <f t="shared" si="13"/>
        <v/>
      </c>
      <c r="G111" s="217" t="str">
        <f t="shared" si="14"/>
        <v/>
      </c>
      <c r="H111" s="217" t="str">
        <f t="shared" si="15"/>
        <v/>
      </c>
      <c r="I111" s="218" t="e">
        <f t="shared" si="16"/>
        <v>#VALUE!</v>
      </c>
      <c r="J111" s="217" t="str">
        <f t="shared" si="17"/>
        <v/>
      </c>
      <c r="K111" s="212">
        <v>44266</v>
      </c>
      <c r="L111" s="192"/>
      <c r="M111" s="192"/>
      <c r="N111" s="192"/>
      <c r="O111" s="192"/>
      <c r="P111" s="192"/>
      <c r="Q111" s="214"/>
      <c r="R111" s="214"/>
      <c r="S111" s="173"/>
      <c r="BA111" s="192"/>
      <c r="BB111" s="192"/>
    </row>
    <row r="112" spans="1:54" ht="18" customHeight="1">
      <c r="A112" s="190"/>
      <c r="B112" s="193">
        <f t="shared" si="12"/>
        <v>0</v>
      </c>
      <c r="C112" s="193">
        <f t="shared" si="18"/>
        <v>0</v>
      </c>
      <c r="D112" s="190"/>
      <c r="E112" s="215" t="str">
        <f t="shared" si="19"/>
        <v/>
      </c>
      <c r="F112" s="216" t="str">
        <f t="shared" si="13"/>
        <v/>
      </c>
      <c r="G112" s="217" t="str">
        <f t="shared" si="14"/>
        <v/>
      </c>
      <c r="H112" s="217" t="str">
        <f t="shared" si="15"/>
        <v/>
      </c>
      <c r="I112" s="218" t="e">
        <f t="shared" si="16"/>
        <v>#VALUE!</v>
      </c>
      <c r="J112" s="217" t="str">
        <f t="shared" si="17"/>
        <v/>
      </c>
      <c r="K112" s="212">
        <v>44267</v>
      </c>
      <c r="L112" s="192"/>
      <c r="M112" s="192"/>
      <c r="N112" s="192"/>
      <c r="O112" s="192"/>
      <c r="P112" s="192"/>
      <c r="Q112" s="214"/>
      <c r="R112" s="214"/>
      <c r="S112" s="173"/>
      <c r="BA112" s="192"/>
      <c r="BB112" s="192"/>
    </row>
    <row r="113" spans="1:54" ht="18" customHeight="1">
      <c r="A113" s="190"/>
      <c r="B113" s="193">
        <f t="shared" si="12"/>
        <v>0</v>
      </c>
      <c r="C113" s="193">
        <f t="shared" si="18"/>
        <v>0</v>
      </c>
      <c r="D113" s="190"/>
      <c r="E113" s="215" t="str">
        <f t="shared" si="19"/>
        <v/>
      </c>
      <c r="F113" s="216" t="str">
        <f t="shared" si="13"/>
        <v/>
      </c>
      <c r="G113" s="217" t="str">
        <f t="shared" si="14"/>
        <v/>
      </c>
      <c r="H113" s="217" t="str">
        <f t="shared" si="15"/>
        <v/>
      </c>
      <c r="I113" s="218" t="e">
        <f t="shared" si="16"/>
        <v>#VALUE!</v>
      </c>
      <c r="J113" s="217" t="str">
        <f t="shared" si="17"/>
        <v/>
      </c>
      <c r="K113" s="212">
        <v>44268</v>
      </c>
      <c r="L113" s="192"/>
      <c r="M113" s="192"/>
      <c r="N113" s="192"/>
      <c r="O113" s="192"/>
      <c r="P113" s="192"/>
      <c r="Q113" s="214"/>
      <c r="R113" s="214"/>
      <c r="S113" s="173"/>
      <c r="BA113" s="192"/>
      <c r="BB113" s="192"/>
    </row>
    <row r="114" spans="1:54" ht="18" customHeight="1">
      <c r="A114" s="190"/>
      <c r="B114" s="193">
        <f t="shared" si="12"/>
        <v>0</v>
      </c>
      <c r="C114" s="193">
        <f t="shared" si="18"/>
        <v>0</v>
      </c>
      <c r="D114" s="190"/>
      <c r="E114" s="215" t="str">
        <f t="shared" si="19"/>
        <v/>
      </c>
      <c r="F114" s="216" t="str">
        <f t="shared" si="13"/>
        <v/>
      </c>
      <c r="G114" s="217" t="str">
        <f t="shared" si="14"/>
        <v/>
      </c>
      <c r="H114" s="217" t="str">
        <f t="shared" si="15"/>
        <v/>
      </c>
      <c r="I114" s="218" t="e">
        <f t="shared" si="16"/>
        <v>#VALUE!</v>
      </c>
      <c r="J114" s="217" t="str">
        <f t="shared" si="17"/>
        <v/>
      </c>
      <c r="K114" s="212">
        <v>44269</v>
      </c>
      <c r="L114" s="192"/>
      <c r="M114" s="192"/>
      <c r="N114" s="192"/>
      <c r="O114" s="192"/>
      <c r="P114" s="192"/>
      <c r="Q114" s="214"/>
      <c r="R114" s="214"/>
      <c r="S114" s="173"/>
      <c r="BA114" s="192"/>
      <c r="BB114" s="192"/>
    </row>
    <row r="115" spans="1:54" ht="18" customHeight="1">
      <c r="A115" s="190"/>
      <c r="B115" s="193">
        <f t="shared" si="12"/>
        <v>0</v>
      </c>
      <c r="C115" s="193">
        <f t="shared" si="18"/>
        <v>0</v>
      </c>
      <c r="D115" s="190"/>
      <c r="E115" s="215" t="str">
        <f t="shared" si="19"/>
        <v/>
      </c>
      <c r="F115" s="216" t="str">
        <f t="shared" si="13"/>
        <v/>
      </c>
      <c r="G115" s="217" t="str">
        <f t="shared" si="14"/>
        <v/>
      </c>
      <c r="H115" s="217" t="str">
        <f t="shared" si="15"/>
        <v/>
      </c>
      <c r="I115" s="218" t="e">
        <f t="shared" si="16"/>
        <v>#VALUE!</v>
      </c>
      <c r="J115" s="217" t="str">
        <f t="shared" si="17"/>
        <v/>
      </c>
      <c r="K115" s="212">
        <v>44270</v>
      </c>
      <c r="L115" s="192"/>
      <c r="M115" s="192"/>
      <c r="N115" s="192"/>
      <c r="O115" s="192"/>
      <c r="P115" s="192"/>
      <c r="Q115" s="214"/>
      <c r="R115" s="214"/>
      <c r="S115" s="173"/>
      <c r="BA115" s="192"/>
      <c r="BB115" s="192"/>
    </row>
    <row r="116" spans="1:54" ht="18" customHeight="1">
      <c r="A116" s="190"/>
      <c r="B116" s="193">
        <f t="shared" si="12"/>
        <v>0</v>
      </c>
      <c r="C116" s="193">
        <f t="shared" si="18"/>
        <v>0</v>
      </c>
      <c r="D116" s="190"/>
      <c r="E116" s="215" t="str">
        <f t="shared" si="19"/>
        <v/>
      </c>
      <c r="F116" s="216" t="str">
        <f t="shared" si="13"/>
        <v/>
      </c>
      <c r="G116" s="217" t="str">
        <f t="shared" si="14"/>
        <v/>
      </c>
      <c r="H116" s="217" t="str">
        <f t="shared" si="15"/>
        <v/>
      </c>
      <c r="I116" s="218" t="e">
        <f t="shared" si="16"/>
        <v>#VALUE!</v>
      </c>
      <c r="J116" s="217" t="str">
        <f t="shared" si="17"/>
        <v/>
      </c>
      <c r="K116" s="212">
        <v>44271</v>
      </c>
      <c r="L116" s="192"/>
      <c r="M116" s="192"/>
      <c r="N116" s="192"/>
      <c r="O116" s="192"/>
      <c r="P116" s="192"/>
      <c r="Q116" s="214"/>
      <c r="R116" s="214"/>
      <c r="S116" s="173"/>
      <c r="BA116" s="192"/>
      <c r="BB116" s="192"/>
    </row>
    <row r="117" spans="1:54" ht="18" customHeight="1">
      <c r="A117" s="190"/>
      <c r="B117" s="193">
        <f t="shared" si="12"/>
        <v>0</v>
      </c>
      <c r="C117" s="193">
        <f t="shared" si="18"/>
        <v>0</v>
      </c>
      <c r="D117" s="190"/>
      <c r="E117" s="215" t="str">
        <f t="shared" si="19"/>
        <v/>
      </c>
      <c r="F117" s="216" t="str">
        <f t="shared" si="13"/>
        <v/>
      </c>
      <c r="G117" s="217" t="str">
        <f t="shared" si="14"/>
        <v/>
      </c>
      <c r="H117" s="217" t="str">
        <f t="shared" si="15"/>
        <v/>
      </c>
      <c r="I117" s="218" t="e">
        <f t="shared" si="16"/>
        <v>#VALUE!</v>
      </c>
      <c r="J117" s="217" t="str">
        <f t="shared" si="17"/>
        <v/>
      </c>
      <c r="K117" s="212">
        <v>44272</v>
      </c>
      <c r="L117" s="192"/>
      <c r="M117" s="192"/>
      <c r="N117" s="192"/>
      <c r="O117" s="192"/>
      <c r="P117" s="192"/>
      <c r="Q117" s="214"/>
      <c r="R117" s="214"/>
      <c r="S117" s="173"/>
      <c r="BA117" s="192"/>
      <c r="BB117" s="192"/>
    </row>
    <row r="118" spans="1:54" ht="18" customHeight="1">
      <c r="A118" s="190"/>
      <c r="B118" s="193">
        <f t="shared" si="12"/>
        <v>0</v>
      </c>
      <c r="C118" s="193">
        <f t="shared" si="18"/>
        <v>0</v>
      </c>
      <c r="D118" s="190"/>
      <c r="E118" s="215" t="str">
        <f t="shared" si="19"/>
        <v/>
      </c>
      <c r="F118" s="216" t="str">
        <f t="shared" si="13"/>
        <v/>
      </c>
      <c r="G118" s="217" t="str">
        <f t="shared" si="14"/>
        <v/>
      </c>
      <c r="H118" s="217" t="str">
        <f t="shared" si="15"/>
        <v/>
      </c>
      <c r="I118" s="218" t="e">
        <f t="shared" si="16"/>
        <v>#VALUE!</v>
      </c>
      <c r="J118" s="217" t="str">
        <f t="shared" si="17"/>
        <v/>
      </c>
      <c r="K118" s="212">
        <v>44273</v>
      </c>
      <c r="L118" s="192"/>
      <c r="M118" s="192"/>
      <c r="N118" s="192"/>
      <c r="O118" s="192"/>
      <c r="P118" s="192"/>
      <c r="Q118" s="214"/>
      <c r="R118" s="214"/>
      <c r="S118" s="173"/>
      <c r="BA118" s="192"/>
      <c r="BB118" s="192"/>
    </row>
    <row r="119" spans="1:54" ht="18" customHeight="1">
      <c r="A119" s="190"/>
      <c r="B119" s="193">
        <f t="shared" si="12"/>
        <v>0</v>
      </c>
      <c r="C119" s="193">
        <f t="shared" si="18"/>
        <v>0</v>
      </c>
      <c r="D119" s="190"/>
      <c r="E119" s="215" t="str">
        <f t="shared" si="19"/>
        <v/>
      </c>
      <c r="F119" s="216" t="str">
        <f t="shared" si="13"/>
        <v/>
      </c>
      <c r="G119" s="217" t="str">
        <f t="shared" si="14"/>
        <v/>
      </c>
      <c r="H119" s="217" t="str">
        <f t="shared" si="15"/>
        <v/>
      </c>
      <c r="I119" s="218" t="e">
        <f t="shared" si="16"/>
        <v>#VALUE!</v>
      </c>
      <c r="J119" s="217" t="str">
        <f t="shared" si="17"/>
        <v/>
      </c>
      <c r="K119" s="212">
        <v>44274</v>
      </c>
      <c r="L119" s="192"/>
      <c r="M119" s="192"/>
      <c r="N119" s="192"/>
      <c r="O119" s="192"/>
      <c r="P119" s="192"/>
      <c r="Q119" s="214"/>
      <c r="R119" s="214"/>
      <c r="S119" s="173"/>
      <c r="BA119" s="192"/>
      <c r="BB119" s="192"/>
    </row>
    <row r="120" spans="1:54" ht="18" customHeight="1">
      <c r="A120" s="190"/>
      <c r="B120" s="193">
        <f t="shared" si="12"/>
        <v>0</v>
      </c>
      <c r="C120" s="193">
        <f t="shared" si="18"/>
        <v>0</v>
      </c>
      <c r="D120" s="190"/>
      <c r="E120" s="215" t="str">
        <f t="shared" si="19"/>
        <v/>
      </c>
      <c r="F120" s="216" t="str">
        <f t="shared" si="13"/>
        <v/>
      </c>
      <c r="G120" s="217" t="str">
        <f t="shared" si="14"/>
        <v/>
      </c>
      <c r="H120" s="217" t="str">
        <f t="shared" si="15"/>
        <v/>
      </c>
      <c r="I120" s="218" t="e">
        <f t="shared" si="16"/>
        <v>#VALUE!</v>
      </c>
      <c r="J120" s="217" t="str">
        <f t="shared" si="17"/>
        <v/>
      </c>
      <c r="K120" s="212">
        <v>44275</v>
      </c>
      <c r="L120" s="192"/>
      <c r="M120" s="192"/>
      <c r="N120" s="192"/>
      <c r="O120" s="192"/>
      <c r="P120" s="192"/>
      <c r="Q120" s="214"/>
      <c r="R120" s="214"/>
      <c r="S120" s="173"/>
      <c r="BA120" s="192"/>
      <c r="BB120" s="192"/>
    </row>
    <row r="121" spans="1:54" ht="18" customHeight="1">
      <c r="A121" s="190"/>
      <c r="B121" s="193">
        <f t="shared" si="12"/>
        <v>0</v>
      </c>
      <c r="C121" s="193">
        <f t="shared" si="18"/>
        <v>0</v>
      </c>
      <c r="D121" s="190"/>
      <c r="E121" s="215" t="str">
        <f t="shared" si="19"/>
        <v/>
      </c>
      <c r="F121" s="216" t="str">
        <f t="shared" si="13"/>
        <v/>
      </c>
      <c r="G121" s="217" t="str">
        <f t="shared" si="14"/>
        <v/>
      </c>
      <c r="H121" s="217" t="str">
        <f t="shared" si="15"/>
        <v/>
      </c>
      <c r="I121" s="218" t="e">
        <f t="shared" si="16"/>
        <v>#VALUE!</v>
      </c>
      <c r="J121" s="217" t="str">
        <f t="shared" si="17"/>
        <v/>
      </c>
      <c r="K121" s="212">
        <v>44276</v>
      </c>
      <c r="L121" s="192"/>
      <c r="M121" s="192"/>
      <c r="N121" s="192"/>
      <c r="O121" s="192"/>
      <c r="P121" s="192"/>
      <c r="Q121" s="214"/>
      <c r="R121" s="214"/>
      <c r="S121" s="173"/>
      <c r="BA121" s="192"/>
      <c r="BB121" s="192"/>
    </row>
    <row r="122" spans="1:54" ht="18" customHeight="1">
      <c r="A122" s="190"/>
      <c r="B122" s="193">
        <f t="shared" si="12"/>
        <v>0</v>
      </c>
      <c r="C122" s="193">
        <f t="shared" si="18"/>
        <v>0</v>
      </c>
      <c r="D122" s="190"/>
      <c r="E122" s="215" t="str">
        <f t="shared" si="19"/>
        <v/>
      </c>
      <c r="F122" s="216" t="str">
        <f t="shared" si="13"/>
        <v/>
      </c>
      <c r="G122" s="217" t="str">
        <f t="shared" si="14"/>
        <v/>
      </c>
      <c r="H122" s="217" t="str">
        <f t="shared" si="15"/>
        <v/>
      </c>
      <c r="I122" s="218" t="e">
        <f t="shared" si="16"/>
        <v>#VALUE!</v>
      </c>
      <c r="J122" s="217" t="str">
        <f t="shared" si="17"/>
        <v/>
      </c>
      <c r="K122" s="212">
        <v>44277</v>
      </c>
      <c r="L122" s="192"/>
      <c r="M122" s="192"/>
      <c r="N122" s="192"/>
      <c r="O122" s="192"/>
      <c r="P122" s="192"/>
      <c r="Q122" s="214"/>
      <c r="R122" s="214"/>
      <c r="S122" s="173"/>
      <c r="BA122" s="192"/>
      <c r="BB122" s="192"/>
    </row>
    <row r="123" spans="1:54" ht="18" customHeight="1">
      <c r="A123" s="190"/>
      <c r="B123" s="193">
        <f t="shared" si="12"/>
        <v>0</v>
      </c>
      <c r="C123" s="193">
        <f t="shared" si="18"/>
        <v>0</v>
      </c>
      <c r="D123" s="190"/>
      <c r="E123" s="215" t="str">
        <f t="shared" si="19"/>
        <v/>
      </c>
      <c r="F123" s="216" t="str">
        <f t="shared" si="13"/>
        <v/>
      </c>
      <c r="G123" s="217" t="str">
        <f t="shared" si="14"/>
        <v/>
      </c>
      <c r="H123" s="217" t="str">
        <f t="shared" si="15"/>
        <v/>
      </c>
      <c r="I123" s="218" t="e">
        <f t="shared" si="16"/>
        <v>#VALUE!</v>
      </c>
      <c r="J123" s="217" t="str">
        <f t="shared" si="17"/>
        <v/>
      </c>
      <c r="K123" s="212">
        <v>44278</v>
      </c>
      <c r="L123" s="192"/>
      <c r="M123" s="192"/>
      <c r="N123" s="192"/>
      <c r="O123" s="192"/>
      <c r="P123" s="192"/>
      <c r="Q123" s="214"/>
      <c r="R123" s="214"/>
      <c r="S123" s="173"/>
      <c r="BA123" s="192"/>
      <c r="BB123" s="192"/>
    </row>
    <row r="124" spans="1:54" ht="18" customHeight="1">
      <c r="A124" s="190"/>
      <c r="B124" s="193">
        <f t="shared" si="12"/>
        <v>0</v>
      </c>
      <c r="C124" s="193">
        <f t="shared" si="18"/>
        <v>0</v>
      </c>
      <c r="D124" s="190"/>
      <c r="E124" s="215" t="str">
        <f t="shared" si="19"/>
        <v/>
      </c>
      <c r="F124" s="216" t="str">
        <f t="shared" si="13"/>
        <v/>
      </c>
      <c r="G124" s="217" t="str">
        <f t="shared" si="14"/>
        <v/>
      </c>
      <c r="H124" s="217" t="str">
        <f t="shared" si="15"/>
        <v/>
      </c>
      <c r="I124" s="218" t="e">
        <f t="shared" si="16"/>
        <v>#VALUE!</v>
      </c>
      <c r="J124" s="217" t="str">
        <f t="shared" si="17"/>
        <v/>
      </c>
      <c r="K124" s="212">
        <v>44279</v>
      </c>
      <c r="L124" s="192"/>
      <c r="M124" s="192"/>
      <c r="N124" s="192"/>
      <c r="O124" s="192"/>
      <c r="P124" s="192"/>
      <c r="Q124" s="214"/>
      <c r="R124" s="214"/>
      <c r="S124" s="173"/>
      <c r="BA124" s="192"/>
      <c r="BB124" s="192"/>
    </row>
    <row r="125" spans="1:54" ht="18" customHeight="1">
      <c r="A125" s="190"/>
      <c r="B125" s="193">
        <f t="shared" si="12"/>
        <v>0</v>
      </c>
      <c r="C125" s="193">
        <f t="shared" si="18"/>
        <v>0</v>
      </c>
      <c r="D125" s="190"/>
      <c r="E125" s="215" t="str">
        <f t="shared" si="19"/>
        <v/>
      </c>
      <c r="F125" s="216" t="str">
        <f t="shared" si="13"/>
        <v/>
      </c>
      <c r="G125" s="217" t="str">
        <f t="shared" si="14"/>
        <v/>
      </c>
      <c r="H125" s="217" t="str">
        <f t="shared" si="15"/>
        <v/>
      </c>
      <c r="I125" s="218" t="e">
        <f t="shared" si="16"/>
        <v>#VALUE!</v>
      </c>
      <c r="J125" s="217" t="str">
        <f t="shared" si="17"/>
        <v/>
      </c>
      <c r="K125" s="212">
        <v>44280</v>
      </c>
      <c r="L125" s="192"/>
      <c r="M125" s="192"/>
      <c r="N125" s="192"/>
      <c r="O125" s="192"/>
      <c r="P125" s="192"/>
      <c r="Q125" s="214"/>
      <c r="R125" s="214"/>
      <c r="S125" s="173"/>
      <c r="BA125" s="192"/>
      <c r="BB125" s="192"/>
    </row>
    <row r="126" spans="1:54" ht="18" customHeight="1">
      <c r="A126" s="190"/>
      <c r="B126" s="193">
        <f t="shared" si="12"/>
        <v>0</v>
      </c>
      <c r="C126" s="193">
        <f t="shared" si="18"/>
        <v>0</v>
      </c>
      <c r="D126" s="190"/>
      <c r="E126" s="215" t="str">
        <f t="shared" si="19"/>
        <v/>
      </c>
      <c r="F126" s="216" t="str">
        <f t="shared" si="13"/>
        <v/>
      </c>
      <c r="G126" s="217" t="str">
        <f t="shared" si="14"/>
        <v/>
      </c>
      <c r="H126" s="217" t="str">
        <f t="shared" si="15"/>
        <v/>
      </c>
      <c r="I126" s="218" t="e">
        <f t="shared" si="16"/>
        <v>#VALUE!</v>
      </c>
      <c r="J126" s="217" t="str">
        <f t="shared" si="17"/>
        <v/>
      </c>
      <c r="K126" s="212">
        <v>44281</v>
      </c>
      <c r="L126" s="192"/>
      <c r="M126" s="192"/>
      <c r="N126" s="192"/>
      <c r="O126" s="192"/>
      <c r="P126" s="192"/>
      <c r="Q126" s="214"/>
      <c r="R126" s="214"/>
      <c r="S126" s="173"/>
      <c r="BA126" s="192"/>
      <c r="BB126" s="192"/>
    </row>
    <row r="127" spans="1:54" ht="18" customHeight="1">
      <c r="A127" s="190"/>
      <c r="B127" s="193">
        <f t="shared" si="12"/>
        <v>0</v>
      </c>
      <c r="C127" s="193">
        <f t="shared" si="18"/>
        <v>0</v>
      </c>
      <c r="D127" s="190"/>
      <c r="E127" s="215" t="str">
        <f t="shared" si="19"/>
        <v/>
      </c>
      <c r="F127" s="216" t="str">
        <f t="shared" si="13"/>
        <v/>
      </c>
      <c r="G127" s="217" t="str">
        <f t="shared" si="14"/>
        <v/>
      </c>
      <c r="H127" s="217" t="str">
        <f t="shared" si="15"/>
        <v/>
      </c>
      <c r="I127" s="218" t="e">
        <f t="shared" si="16"/>
        <v>#VALUE!</v>
      </c>
      <c r="J127" s="217" t="str">
        <f t="shared" si="17"/>
        <v/>
      </c>
      <c r="K127" s="212">
        <v>44282</v>
      </c>
      <c r="L127" s="192"/>
      <c r="M127" s="192"/>
      <c r="N127" s="192"/>
      <c r="O127" s="192"/>
      <c r="P127" s="192"/>
      <c r="Q127" s="214"/>
      <c r="R127" s="214"/>
      <c r="S127" s="173"/>
      <c r="BA127" s="192"/>
      <c r="BB127" s="192"/>
    </row>
    <row r="128" spans="1:54" ht="18" customHeight="1">
      <c r="A128" s="190"/>
      <c r="B128" s="193">
        <f t="shared" si="12"/>
        <v>0</v>
      </c>
      <c r="C128" s="193">
        <f t="shared" si="18"/>
        <v>0</v>
      </c>
      <c r="D128" s="190"/>
      <c r="E128" s="215" t="str">
        <f t="shared" si="19"/>
        <v/>
      </c>
      <c r="F128" s="216" t="str">
        <f t="shared" si="13"/>
        <v/>
      </c>
      <c r="G128" s="217" t="str">
        <f t="shared" si="14"/>
        <v/>
      </c>
      <c r="H128" s="217" t="str">
        <f t="shared" si="15"/>
        <v/>
      </c>
      <c r="I128" s="218" t="e">
        <f t="shared" si="16"/>
        <v>#VALUE!</v>
      </c>
      <c r="J128" s="217" t="str">
        <f t="shared" si="17"/>
        <v/>
      </c>
      <c r="K128" s="212">
        <v>44283</v>
      </c>
      <c r="L128" s="192"/>
      <c r="M128" s="192"/>
      <c r="N128" s="192"/>
      <c r="O128" s="192"/>
      <c r="P128" s="192"/>
      <c r="Q128" s="214"/>
      <c r="R128" s="214"/>
      <c r="S128" s="173"/>
      <c r="BA128" s="192"/>
      <c r="BB128" s="192"/>
    </row>
    <row r="129" spans="1:54" ht="18" customHeight="1">
      <c r="A129" s="190"/>
      <c r="B129" s="193">
        <f t="shared" si="12"/>
        <v>0</v>
      </c>
      <c r="C129" s="193">
        <f t="shared" si="18"/>
        <v>0</v>
      </c>
      <c r="D129" s="190"/>
      <c r="E129" s="215" t="str">
        <f t="shared" si="19"/>
        <v/>
      </c>
      <c r="F129" s="216" t="str">
        <f t="shared" si="13"/>
        <v/>
      </c>
      <c r="G129" s="217" t="str">
        <f t="shared" si="14"/>
        <v/>
      </c>
      <c r="H129" s="217" t="str">
        <f t="shared" si="15"/>
        <v/>
      </c>
      <c r="I129" s="218" t="e">
        <f t="shared" si="16"/>
        <v>#VALUE!</v>
      </c>
      <c r="J129" s="217" t="str">
        <f t="shared" si="17"/>
        <v/>
      </c>
      <c r="K129" s="212">
        <v>44284</v>
      </c>
      <c r="L129" s="192"/>
      <c r="M129" s="192"/>
      <c r="N129" s="192"/>
      <c r="O129" s="192"/>
      <c r="P129" s="192"/>
      <c r="Q129" s="214"/>
      <c r="R129" s="214"/>
      <c r="S129" s="173"/>
      <c r="BA129" s="192"/>
      <c r="BB129" s="192"/>
    </row>
    <row r="130" spans="1:54" ht="18" customHeight="1">
      <c r="A130" s="190"/>
      <c r="B130" s="193">
        <f t="shared" si="12"/>
        <v>0</v>
      </c>
      <c r="C130" s="193">
        <f t="shared" si="18"/>
        <v>0</v>
      </c>
      <c r="D130" s="190"/>
      <c r="E130" s="215" t="str">
        <f t="shared" si="19"/>
        <v/>
      </c>
      <c r="F130" s="216" t="str">
        <f t="shared" si="13"/>
        <v/>
      </c>
      <c r="G130" s="217" t="str">
        <f t="shared" si="14"/>
        <v/>
      </c>
      <c r="H130" s="217" t="str">
        <f t="shared" si="15"/>
        <v/>
      </c>
      <c r="I130" s="218" t="e">
        <f t="shared" si="16"/>
        <v>#VALUE!</v>
      </c>
      <c r="J130" s="217" t="str">
        <f t="shared" si="17"/>
        <v/>
      </c>
      <c r="K130" s="212">
        <v>44285</v>
      </c>
      <c r="L130" s="192"/>
      <c r="M130" s="192"/>
      <c r="N130" s="192"/>
      <c r="O130" s="192"/>
      <c r="P130" s="192"/>
      <c r="Q130" s="214"/>
      <c r="R130" s="214"/>
      <c r="S130" s="173"/>
      <c r="BA130" s="192"/>
      <c r="BB130" s="192"/>
    </row>
    <row r="131" spans="1:54" ht="18" customHeight="1">
      <c r="A131" s="190"/>
      <c r="B131" s="193">
        <f t="shared" si="12"/>
        <v>0</v>
      </c>
      <c r="C131" s="193">
        <f t="shared" si="18"/>
        <v>0</v>
      </c>
      <c r="D131" s="190"/>
      <c r="E131" s="215" t="str">
        <f t="shared" si="19"/>
        <v/>
      </c>
      <c r="F131" s="216" t="str">
        <f t="shared" si="13"/>
        <v/>
      </c>
      <c r="G131" s="217" t="str">
        <f t="shared" si="14"/>
        <v/>
      </c>
      <c r="H131" s="217" t="str">
        <f t="shared" si="15"/>
        <v/>
      </c>
      <c r="I131" s="218" t="e">
        <f t="shared" si="16"/>
        <v>#VALUE!</v>
      </c>
      <c r="J131" s="217" t="str">
        <f t="shared" si="17"/>
        <v/>
      </c>
      <c r="K131" s="212">
        <v>44286</v>
      </c>
      <c r="L131" s="192"/>
      <c r="M131" s="192"/>
      <c r="N131" s="192"/>
      <c r="O131" s="192"/>
      <c r="P131" s="192"/>
      <c r="Q131" s="214"/>
      <c r="R131" s="214"/>
      <c r="S131" s="173"/>
      <c r="BA131" s="192"/>
      <c r="BB131" s="192"/>
    </row>
    <row r="132" spans="1:54" ht="18" customHeight="1">
      <c r="A132" s="190"/>
      <c r="B132" s="193">
        <f t="shared" si="12"/>
        <v>0</v>
      </c>
      <c r="C132" s="193">
        <f t="shared" si="18"/>
        <v>0</v>
      </c>
      <c r="D132" s="190"/>
      <c r="E132" s="215" t="str">
        <f t="shared" si="19"/>
        <v/>
      </c>
      <c r="F132" s="216" t="str">
        <f t="shared" si="13"/>
        <v/>
      </c>
      <c r="G132" s="217" t="str">
        <f t="shared" si="14"/>
        <v/>
      </c>
      <c r="H132" s="217" t="str">
        <f t="shared" si="15"/>
        <v/>
      </c>
      <c r="I132" s="218" t="e">
        <f t="shared" si="16"/>
        <v>#VALUE!</v>
      </c>
      <c r="J132" s="217" t="str">
        <f t="shared" si="17"/>
        <v/>
      </c>
      <c r="K132" s="212">
        <v>44287</v>
      </c>
      <c r="L132" s="192"/>
      <c r="M132" s="192"/>
      <c r="N132" s="192"/>
      <c r="O132" s="192"/>
      <c r="P132" s="192"/>
      <c r="Q132" s="214"/>
      <c r="R132" s="214"/>
      <c r="S132" s="173"/>
      <c r="BA132" s="192"/>
      <c r="BB132" s="192"/>
    </row>
    <row r="133" spans="1:54" ht="18" customHeight="1">
      <c r="A133" s="190"/>
      <c r="B133" s="193">
        <f t="shared" si="12"/>
        <v>0</v>
      </c>
      <c r="C133" s="193">
        <f t="shared" si="18"/>
        <v>0</v>
      </c>
      <c r="D133" s="190"/>
      <c r="E133" s="215" t="str">
        <f t="shared" si="19"/>
        <v/>
      </c>
      <c r="F133" s="216" t="str">
        <f t="shared" si="13"/>
        <v/>
      </c>
      <c r="G133" s="217" t="str">
        <f t="shared" si="14"/>
        <v/>
      </c>
      <c r="H133" s="217" t="str">
        <f t="shared" si="15"/>
        <v/>
      </c>
      <c r="I133" s="218" t="e">
        <f t="shared" si="16"/>
        <v>#VALUE!</v>
      </c>
      <c r="J133" s="217" t="str">
        <f t="shared" si="17"/>
        <v/>
      </c>
      <c r="K133" s="212">
        <v>44288</v>
      </c>
      <c r="L133" s="192"/>
      <c r="M133" s="192"/>
      <c r="N133" s="192"/>
      <c r="O133" s="192"/>
      <c r="P133" s="192"/>
      <c r="Q133" s="214"/>
      <c r="R133" s="214"/>
      <c r="S133" s="173"/>
      <c r="BA133" s="192"/>
      <c r="BB133" s="192"/>
    </row>
    <row r="134" spans="1:54" ht="18" customHeight="1">
      <c r="A134" s="190"/>
      <c r="B134" s="193">
        <f t="shared" si="12"/>
        <v>0</v>
      </c>
      <c r="C134" s="193">
        <f t="shared" si="18"/>
        <v>0</v>
      </c>
      <c r="D134" s="190"/>
      <c r="E134" s="215" t="str">
        <f t="shared" si="19"/>
        <v/>
      </c>
      <c r="F134" s="216" t="str">
        <f t="shared" si="13"/>
        <v/>
      </c>
      <c r="G134" s="217" t="str">
        <f t="shared" si="14"/>
        <v/>
      </c>
      <c r="H134" s="217" t="str">
        <f t="shared" si="15"/>
        <v/>
      </c>
      <c r="I134" s="218" t="e">
        <f t="shared" si="16"/>
        <v>#VALUE!</v>
      </c>
      <c r="J134" s="217" t="str">
        <f t="shared" si="17"/>
        <v/>
      </c>
      <c r="K134" s="212">
        <v>44289</v>
      </c>
      <c r="L134" s="192"/>
      <c r="M134" s="192"/>
      <c r="N134" s="192"/>
      <c r="O134" s="192"/>
      <c r="P134" s="192"/>
      <c r="Q134" s="214"/>
      <c r="R134" s="214"/>
      <c r="S134" s="173"/>
      <c r="BA134" s="192"/>
      <c r="BB134" s="192"/>
    </row>
    <row r="135" spans="1:54" ht="18" customHeight="1">
      <c r="A135" s="190"/>
      <c r="B135" s="193">
        <f t="shared" si="12"/>
        <v>0</v>
      </c>
      <c r="C135" s="193">
        <f t="shared" si="18"/>
        <v>0</v>
      </c>
      <c r="D135" s="190"/>
      <c r="E135" s="215" t="str">
        <f t="shared" si="19"/>
        <v/>
      </c>
      <c r="F135" s="216" t="str">
        <f t="shared" si="13"/>
        <v/>
      </c>
      <c r="G135" s="217" t="str">
        <f t="shared" si="14"/>
        <v/>
      </c>
      <c r="H135" s="217" t="str">
        <f t="shared" si="15"/>
        <v/>
      </c>
      <c r="I135" s="218" t="e">
        <f t="shared" si="16"/>
        <v>#VALUE!</v>
      </c>
      <c r="J135" s="217" t="str">
        <f t="shared" si="17"/>
        <v/>
      </c>
      <c r="K135" s="212">
        <v>44290</v>
      </c>
      <c r="L135" s="192"/>
      <c r="M135" s="192"/>
      <c r="N135" s="192"/>
      <c r="O135" s="192"/>
      <c r="P135" s="192"/>
      <c r="Q135" s="214"/>
      <c r="R135" s="214"/>
      <c r="S135" s="173"/>
      <c r="BA135" s="192"/>
      <c r="BB135" s="192"/>
    </row>
    <row r="136" spans="1:54" ht="18" customHeight="1">
      <c r="A136" s="190"/>
      <c r="B136" s="193">
        <f t="shared" si="12"/>
        <v>0</v>
      </c>
      <c r="C136" s="193">
        <f t="shared" si="18"/>
        <v>0</v>
      </c>
      <c r="D136" s="190"/>
      <c r="E136" s="215" t="str">
        <f t="shared" si="19"/>
        <v/>
      </c>
      <c r="F136" s="216" t="str">
        <f t="shared" si="13"/>
        <v/>
      </c>
      <c r="G136" s="217" t="str">
        <f t="shared" si="14"/>
        <v/>
      </c>
      <c r="H136" s="217" t="str">
        <f t="shared" si="15"/>
        <v/>
      </c>
      <c r="I136" s="218" t="e">
        <f t="shared" si="16"/>
        <v>#VALUE!</v>
      </c>
      <c r="J136" s="217" t="str">
        <f t="shared" si="17"/>
        <v/>
      </c>
      <c r="K136" s="212">
        <v>44291</v>
      </c>
      <c r="L136" s="192"/>
      <c r="M136" s="192"/>
      <c r="N136" s="192"/>
      <c r="O136" s="192"/>
      <c r="P136" s="192"/>
      <c r="Q136" s="214"/>
      <c r="R136" s="214"/>
      <c r="S136" s="173"/>
      <c r="BA136" s="192"/>
      <c r="BB136" s="192"/>
    </row>
    <row r="137" spans="1:54" ht="18" customHeight="1">
      <c r="A137" s="190"/>
      <c r="B137" s="193">
        <f t="shared" si="12"/>
        <v>0</v>
      </c>
      <c r="C137" s="193">
        <f t="shared" si="18"/>
        <v>0</v>
      </c>
      <c r="D137" s="190"/>
      <c r="E137" s="215" t="str">
        <f t="shared" si="19"/>
        <v/>
      </c>
      <c r="F137" s="216" t="str">
        <f t="shared" si="13"/>
        <v/>
      </c>
      <c r="G137" s="217" t="str">
        <f t="shared" si="14"/>
        <v/>
      </c>
      <c r="H137" s="217" t="str">
        <f t="shared" si="15"/>
        <v/>
      </c>
      <c r="I137" s="218" t="e">
        <f t="shared" si="16"/>
        <v>#VALUE!</v>
      </c>
      <c r="J137" s="217" t="str">
        <f t="shared" si="17"/>
        <v/>
      </c>
      <c r="K137" s="212">
        <v>44292</v>
      </c>
      <c r="L137" s="192"/>
      <c r="M137" s="192"/>
      <c r="N137" s="192"/>
      <c r="O137" s="192"/>
      <c r="P137" s="192"/>
      <c r="Q137" s="214"/>
      <c r="R137" s="214"/>
      <c r="S137" s="173"/>
      <c r="BA137" s="192"/>
      <c r="BB137" s="192"/>
    </row>
    <row r="138" spans="1:54" ht="18" customHeight="1">
      <c r="A138" s="190"/>
      <c r="B138" s="193">
        <f t="shared" si="12"/>
        <v>0</v>
      </c>
      <c r="C138" s="193">
        <f t="shared" si="18"/>
        <v>0</v>
      </c>
      <c r="D138" s="190"/>
      <c r="E138" s="215" t="str">
        <f t="shared" si="19"/>
        <v/>
      </c>
      <c r="F138" s="216" t="str">
        <f t="shared" si="13"/>
        <v/>
      </c>
      <c r="G138" s="217" t="str">
        <f t="shared" si="14"/>
        <v/>
      </c>
      <c r="H138" s="217" t="str">
        <f t="shared" si="15"/>
        <v/>
      </c>
      <c r="I138" s="218" t="e">
        <f t="shared" si="16"/>
        <v>#VALUE!</v>
      </c>
      <c r="J138" s="217" t="str">
        <f t="shared" si="17"/>
        <v/>
      </c>
      <c r="K138" s="212">
        <v>44293</v>
      </c>
      <c r="L138" s="192"/>
      <c r="M138" s="192"/>
      <c r="N138" s="192"/>
      <c r="O138" s="192"/>
      <c r="P138" s="192"/>
      <c r="Q138" s="214"/>
      <c r="R138" s="214"/>
      <c r="S138" s="173"/>
      <c r="BA138" s="192"/>
      <c r="BB138" s="192"/>
    </row>
    <row r="139" spans="1:54" ht="18" customHeight="1">
      <c r="A139" s="190"/>
      <c r="B139" s="193">
        <f t="shared" ref="B139:B190" si="20">IF(B138-1&gt;=0,B138-1,0)</f>
        <v>0</v>
      </c>
      <c r="C139" s="193">
        <f t="shared" si="18"/>
        <v>0</v>
      </c>
      <c r="D139" s="190"/>
      <c r="E139" s="215" t="str">
        <f t="shared" si="19"/>
        <v/>
      </c>
      <c r="F139" s="216" t="str">
        <f t="shared" ref="F139:F190" si="21">IF(C139=0,"",EOMONTH(F138,$M$14))</f>
        <v/>
      </c>
      <c r="G139" s="217" t="str">
        <f t="shared" ref="G139:G190" si="22">IF(AND(C139&lt;=$J$7,C139&gt;0),0,IF(C139=0,"",$M$16))</f>
        <v/>
      </c>
      <c r="H139" s="217" t="str">
        <f t="shared" ref="H139:H190" si="23">IF(C139=0,"",J138*$J$241)</f>
        <v/>
      </c>
      <c r="I139" s="218" t="e">
        <f t="shared" ref="I139:I190" si="24">G139+H139</f>
        <v>#VALUE!</v>
      </c>
      <c r="J139" s="217" t="str">
        <f t="shared" ref="J139:J190" si="25">IF(AND(C139&lt;$J$7,C139&gt;0),$J$10,IF(C139&gt;0,$J$10-(C139-$J$7)*$M$16,""))</f>
        <v/>
      </c>
      <c r="K139" s="212">
        <v>44294</v>
      </c>
      <c r="L139" s="192"/>
      <c r="M139" s="192"/>
      <c r="N139" s="192"/>
      <c r="O139" s="192"/>
      <c r="P139" s="192"/>
      <c r="Q139" s="214"/>
      <c r="R139" s="214"/>
      <c r="S139" s="173"/>
      <c r="BA139" s="192"/>
      <c r="BB139" s="192"/>
    </row>
    <row r="140" spans="1:54" ht="18" customHeight="1">
      <c r="A140" s="190"/>
      <c r="B140" s="193">
        <f t="shared" si="20"/>
        <v>0</v>
      </c>
      <c r="C140" s="193">
        <f t="shared" ref="C140:C190" si="26">IF(B139&gt;0,C139+1,0)</f>
        <v>0</v>
      </c>
      <c r="D140" s="190"/>
      <c r="E140" s="215" t="str">
        <f t="shared" si="19"/>
        <v/>
      </c>
      <c r="F140" s="216" t="str">
        <f t="shared" si="21"/>
        <v/>
      </c>
      <c r="G140" s="217" t="str">
        <f t="shared" si="22"/>
        <v/>
      </c>
      <c r="H140" s="217" t="str">
        <f t="shared" si="23"/>
        <v/>
      </c>
      <c r="I140" s="218" t="e">
        <f t="shared" si="24"/>
        <v>#VALUE!</v>
      </c>
      <c r="J140" s="217" t="str">
        <f t="shared" si="25"/>
        <v/>
      </c>
      <c r="K140" s="212">
        <v>44295</v>
      </c>
      <c r="L140" s="192"/>
      <c r="M140" s="192"/>
      <c r="N140" s="192"/>
      <c r="O140" s="192"/>
      <c r="P140" s="192"/>
      <c r="Q140" s="214"/>
      <c r="R140" s="214"/>
      <c r="S140" s="173"/>
      <c r="BA140" s="192"/>
      <c r="BB140" s="192"/>
    </row>
    <row r="141" spans="1:54" ht="18" customHeight="1">
      <c r="A141" s="190"/>
      <c r="B141" s="193">
        <f t="shared" si="20"/>
        <v>0</v>
      </c>
      <c r="C141" s="193">
        <f t="shared" si="26"/>
        <v>0</v>
      </c>
      <c r="D141" s="190"/>
      <c r="E141" s="215" t="str">
        <f t="shared" ref="E141:E190" si="27">IF(C141=0,"",C141)</f>
        <v/>
      </c>
      <c r="F141" s="216" t="str">
        <f t="shared" si="21"/>
        <v/>
      </c>
      <c r="G141" s="217" t="str">
        <f t="shared" si="22"/>
        <v/>
      </c>
      <c r="H141" s="217" t="str">
        <f t="shared" si="23"/>
        <v/>
      </c>
      <c r="I141" s="218" t="e">
        <f t="shared" si="24"/>
        <v>#VALUE!</v>
      </c>
      <c r="J141" s="217" t="str">
        <f t="shared" si="25"/>
        <v/>
      </c>
      <c r="K141" s="212">
        <v>44296</v>
      </c>
      <c r="L141" s="192"/>
      <c r="M141" s="192"/>
      <c r="N141" s="192"/>
      <c r="O141" s="192"/>
      <c r="P141" s="192"/>
      <c r="Q141" s="214"/>
      <c r="R141" s="214"/>
      <c r="S141" s="173"/>
      <c r="BA141" s="192"/>
      <c r="BB141" s="192"/>
    </row>
    <row r="142" spans="1:54" ht="18" customHeight="1">
      <c r="A142" s="190"/>
      <c r="B142" s="193">
        <f t="shared" si="20"/>
        <v>0</v>
      </c>
      <c r="C142" s="193">
        <f t="shared" si="26"/>
        <v>0</v>
      </c>
      <c r="D142" s="190"/>
      <c r="E142" s="215" t="str">
        <f t="shared" si="27"/>
        <v/>
      </c>
      <c r="F142" s="216" t="str">
        <f t="shared" si="21"/>
        <v/>
      </c>
      <c r="G142" s="217" t="str">
        <f t="shared" si="22"/>
        <v/>
      </c>
      <c r="H142" s="217" t="str">
        <f t="shared" si="23"/>
        <v/>
      </c>
      <c r="I142" s="218" t="e">
        <f t="shared" si="24"/>
        <v>#VALUE!</v>
      </c>
      <c r="J142" s="217" t="str">
        <f t="shared" si="25"/>
        <v/>
      </c>
      <c r="K142" s="212">
        <v>44297</v>
      </c>
      <c r="L142" s="192"/>
      <c r="M142" s="192"/>
      <c r="N142" s="192"/>
      <c r="O142" s="192"/>
      <c r="P142" s="192"/>
      <c r="Q142" s="214"/>
      <c r="R142" s="214"/>
      <c r="S142" s="173"/>
      <c r="BA142" s="192"/>
      <c r="BB142" s="192"/>
    </row>
    <row r="143" spans="1:54" ht="18" customHeight="1">
      <c r="A143" s="190"/>
      <c r="B143" s="193">
        <f t="shared" si="20"/>
        <v>0</v>
      </c>
      <c r="C143" s="193">
        <f t="shared" si="26"/>
        <v>0</v>
      </c>
      <c r="D143" s="190"/>
      <c r="E143" s="215" t="str">
        <f t="shared" si="27"/>
        <v/>
      </c>
      <c r="F143" s="216" t="str">
        <f t="shared" si="21"/>
        <v/>
      </c>
      <c r="G143" s="217" t="str">
        <f t="shared" si="22"/>
        <v/>
      </c>
      <c r="H143" s="217" t="str">
        <f t="shared" si="23"/>
        <v/>
      </c>
      <c r="I143" s="218" t="e">
        <f t="shared" si="24"/>
        <v>#VALUE!</v>
      </c>
      <c r="J143" s="217" t="str">
        <f t="shared" si="25"/>
        <v/>
      </c>
      <c r="K143" s="212">
        <v>44298</v>
      </c>
      <c r="L143" s="192"/>
      <c r="M143" s="192"/>
      <c r="N143" s="192"/>
      <c r="O143" s="192"/>
      <c r="P143" s="192"/>
      <c r="Q143" s="214"/>
      <c r="R143" s="214"/>
      <c r="S143" s="173"/>
      <c r="BA143" s="192"/>
      <c r="BB143" s="192"/>
    </row>
    <row r="144" spans="1:54" ht="18" customHeight="1">
      <c r="A144" s="190"/>
      <c r="B144" s="193">
        <f t="shared" si="20"/>
        <v>0</v>
      </c>
      <c r="C144" s="193">
        <f t="shared" si="26"/>
        <v>0</v>
      </c>
      <c r="D144" s="190"/>
      <c r="E144" s="215" t="str">
        <f t="shared" si="27"/>
        <v/>
      </c>
      <c r="F144" s="216" t="str">
        <f t="shared" si="21"/>
        <v/>
      </c>
      <c r="G144" s="217" t="str">
        <f t="shared" si="22"/>
        <v/>
      </c>
      <c r="H144" s="217" t="str">
        <f t="shared" si="23"/>
        <v/>
      </c>
      <c r="I144" s="218" t="e">
        <f t="shared" si="24"/>
        <v>#VALUE!</v>
      </c>
      <c r="J144" s="217" t="str">
        <f t="shared" si="25"/>
        <v/>
      </c>
      <c r="K144" s="212">
        <v>44299</v>
      </c>
      <c r="L144" s="192"/>
      <c r="M144" s="192"/>
      <c r="N144" s="192"/>
      <c r="O144" s="192"/>
      <c r="P144" s="192"/>
      <c r="Q144" s="214"/>
      <c r="R144" s="214"/>
      <c r="S144" s="173"/>
      <c r="BA144" s="192"/>
      <c r="BB144" s="192"/>
    </row>
    <row r="145" spans="1:54" ht="18" customHeight="1">
      <c r="A145" s="190"/>
      <c r="B145" s="193">
        <f t="shared" si="20"/>
        <v>0</v>
      </c>
      <c r="C145" s="193">
        <f t="shared" si="26"/>
        <v>0</v>
      </c>
      <c r="D145" s="190"/>
      <c r="E145" s="215" t="str">
        <f t="shared" si="27"/>
        <v/>
      </c>
      <c r="F145" s="216" t="str">
        <f t="shared" si="21"/>
        <v/>
      </c>
      <c r="G145" s="217" t="str">
        <f t="shared" si="22"/>
        <v/>
      </c>
      <c r="H145" s="217" t="str">
        <f t="shared" si="23"/>
        <v/>
      </c>
      <c r="I145" s="218" t="e">
        <f t="shared" si="24"/>
        <v>#VALUE!</v>
      </c>
      <c r="J145" s="217" t="str">
        <f t="shared" si="25"/>
        <v/>
      </c>
      <c r="K145" s="212">
        <v>44300</v>
      </c>
      <c r="L145" s="192"/>
      <c r="M145" s="192"/>
      <c r="N145" s="192"/>
      <c r="O145" s="192"/>
      <c r="P145" s="192"/>
      <c r="Q145" s="214"/>
      <c r="R145" s="214"/>
      <c r="S145" s="173"/>
      <c r="BA145" s="192"/>
      <c r="BB145" s="192"/>
    </row>
    <row r="146" spans="1:54" ht="18" customHeight="1">
      <c r="A146" s="190"/>
      <c r="B146" s="219">
        <f t="shared" si="20"/>
        <v>0</v>
      </c>
      <c r="C146" s="219">
        <f t="shared" si="26"/>
        <v>0</v>
      </c>
      <c r="D146" s="190"/>
      <c r="E146" s="220" t="str">
        <f t="shared" si="27"/>
        <v/>
      </c>
      <c r="F146" s="221" t="str">
        <f t="shared" si="21"/>
        <v/>
      </c>
      <c r="G146" s="222" t="str">
        <f t="shared" si="22"/>
        <v/>
      </c>
      <c r="H146" s="222" t="str">
        <f t="shared" si="23"/>
        <v/>
      </c>
      <c r="I146" s="223" t="e">
        <f t="shared" si="24"/>
        <v>#VALUE!</v>
      </c>
      <c r="J146" s="222" t="str">
        <f t="shared" si="25"/>
        <v/>
      </c>
      <c r="K146" s="224">
        <v>44301</v>
      </c>
      <c r="L146" s="192"/>
      <c r="M146" s="192"/>
      <c r="N146" s="192"/>
      <c r="O146" s="192"/>
      <c r="P146" s="192"/>
      <c r="Q146" s="225"/>
      <c r="R146" s="225"/>
      <c r="S146" s="173"/>
      <c r="BA146" s="192"/>
      <c r="BB146" s="192"/>
    </row>
    <row r="147" spans="1:54" s="226" customFormat="1" ht="18" customHeight="1">
      <c r="A147" s="190"/>
      <c r="B147" s="219">
        <f t="shared" si="20"/>
        <v>0</v>
      </c>
      <c r="C147" s="219">
        <f t="shared" si="26"/>
        <v>0</v>
      </c>
      <c r="D147" s="190"/>
      <c r="E147" s="220" t="str">
        <f t="shared" si="27"/>
        <v/>
      </c>
      <c r="F147" s="221" t="str">
        <f t="shared" si="21"/>
        <v/>
      </c>
      <c r="G147" s="222" t="str">
        <f t="shared" si="22"/>
        <v/>
      </c>
      <c r="H147" s="222" t="str">
        <f t="shared" si="23"/>
        <v/>
      </c>
      <c r="I147" s="223" t="e">
        <f t="shared" si="24"/>
        <v>#VALUE!</v>
      </c>
      <c r="J147" s="222" t="str">
        <f t="shared" si="25"/>
        <v/>
      </c>
      <c r="K147" s="224">
        <v>44302</v>
      </c>
      <c r="L147" s="192"/>
      <c r="M147" s="192"/>
      <c r="N147" s="192"/>
      <c r="O147" s="192"/>
      <c r="P147" s="192"/>
      <c r="Q147" s="225"/>
      <c r="R147" s="225"/>
      <c r="S147" s="173"/>
      <c r="BA147" s="227"/>
      <c r="BB147" s="227"/>
    </row>
    <row r="148" spans="1:54" s="226" customFormat="1" ht="18" customHeight="1">
      <c r="A148" s="190"/>
      <c r="B148" s="219">
        <f t="shared" si="20"/>
        <v>0</v>
      </c>
      <c r="C148" s="219">
        <f t="shared" si="26"/>
        <v>0</v>
      </c>
      <c r="D148" s="190"/>
      <c r="E148" s="220" t="str">
        <f t="shared" si="27"/>
        <v/>
      </c>
      <c r="F148" s="221" t="str">
        <f t="shared" si="21"/>
        <v/>
      </c>
      <c r="G148" s="222" t="str">
        <f t="shared" si="22"/>
        <v/>
      </c>
      <c r="H148" s="222" t="str">
        <f t="shared" si="23"/>
        <v/>
      </c>
      <c r="I148" s="223" t="e">
        <f t="shared" si="24"/>
        <v>#VALUE!</v>
      </c>
      <c r="J148" s="222" t="str">
        <f t="shared" si="25"/>
        <v/>
      </c>
      <c r="K148" s="224">
        <v>44303</v>
      </c>
      <c r="L148" s="192"/>
      <c r="M148" s="192"/>
      <c r="N148" s="192"/>
      <c r="O148" s="192"/>
      <c r="P148" s="192"/>
      <c r="Q148" s="225"/>
      <c r="R148" s="225"/>
      <c r="S148" s="173"/>
      <c r="BA148" s="227"/>
      <c r="BB148" s="227"/>
    </row>
    <row r="149" spans="1:54" s="226" customFormat="1" ht="18" customHeight="1">
      <c r="A149" s="190"/>
      <c r="B149" s="219">
        <f t="shared" si="20"/>
        <v>0</v>
      </c>
      <c r="C149" s="219">
        <f t="shared" si="26"/>
        <v>0</v>
      </c>
      <c r="D149" s="190"/>
      <c r="E149" s="220" t="str">
        <f t="shared" si="27"/>
        <v/>
      </c>
      <c r="F149" s="221" t="str">
        <f t="shared" si="21"/>
        <v/>
      </c>
      <c r="G149" s="222" t="str">
        <f t="shared" si="22"/>
        <v/>
      </c>
      <c r="H149" s="222" t="str">
        <f t="shared" si="23"/>
        <v/>
      </c>
      <c r="I149" s="223" t="e">
        <f t="shared" si="24"/>
        <v>#VALUE!</v>
      </c>
      <c r="J149" s="222" t="str">
        <f t="shared" si="25"/>
        <v/>
      </c>
      <c r="K149" s="224">
        <v>44304</v>
      </c>
      <c r="L149" s="192"/>
      <c r="M149" s="192"/>
      <c r="N149" s="192"/>
      <c r="O149" s="192"/>
      <c r="P149" s="192"/>
      <c r="Q149" s="225"/>
      <c r="R149" s="225"/>
      <c r="S149" s="173"/>
      <c r="BA149" s="227"/>
      <c r="BB149" s="227"/>
    </row>
    <row r="150" spans="1:54" s="226" customFormat="1" ht="18" customHeight="1">
      <c r="A150" s="190"/>
      <c r="B150" s="219">
        <f t="shared" si="20"/>
        <v>0</v>
      </c>
      <c r="C150" s="219">
        <f t="shared" si="26"/>
        <v>0</v>
      </c>
      <c r="D150" s="190"/>
      <c r="E150" s="220" t="str">
        <f t="shared" si="27"/>
        <v/>
      </c>
      <c r="F150" s="221" t="str">
        <f t="shared" si="21"/>
        <v/>
      </c>
      <c r="G150" s="222" t="str">
        <f t="shared" si="22"/>
        <v/>
      </c>
      <c r="H150" s="222" t="str">
        <f t="shared" si="23"/>
        <v/>
      </c>
      <c r="I150" s="223" t="e">
        <f t="shared" si="24"/>
        <v>#VALUE!</v>
      </c>
      <c r="J150" s="222" t="str">
        <f t="shared" si="25"/>
        <v/>
      </c>
      <c r="K150" s="224">
        <v>44305</v>
      </c>
      <c r="L150" s="192"/>
      <c r="M150" s="192"/>
      <c r="N150" s="192"/>
      <c r="O150" s="192"/>
      <c r="P150" s="192"/>
      <c r="Q150" s="225"/>
      <c r="R150" s="225"/>
      <c r="S150" s="173"/>
      <c r="BA150" s="227"/>
      <c r="BB150" s="227"/>
    </row>
    <row r="151" spans="1:54" s="226" customFormat="1" ht="18" customHeight="1">
      <c r="A151" s="190"/>
      <c r="B151" s="219">
        <f t="shared" si="20"/>
        <v>0</v>
      </c>
      <c r="C151" s="219">
        <f t="shared" si="26"/>
        <v>0</v>
      </c>
      <c r="D151" s="190"/>
      <c r="E151" s="220" t="str">
        <f t="shared" si="27"/>
        <v/>
      </c>
      <c r="F151" s="221" t="str">
        <f t="shared" si="21"/>
        <v/>
      </c>
      <c r="G151" s="222" t="str">
        <f t="shared" si="22"/>
        <v/>
      </c>
      <c r="H151" s="222" t="str">
        <f t="shared" si="23"/>
        <v/>
      </c>
      <c r="I151" s="223" t="e">
        <f t="shared" si="24"/>
        <v>#VALUE!</v>
      </c>
      <c r="J151" s="222" t="str">
        <f t="shared" si="25"/>
        <v/>
      </c>
      <c r="K151" s="224">
        <v>44306</v>
      </c>
      <c r="L151" s="192"/>
      <c r="M151" s="192"/>
      <c r="N151" s="192"/>
      <c r="O151" s="192"/>
      <c r="P151" s="192"/>
      <c r="Q151" s="225"/>
      <c r="R151" s="225"/>
      <c r="S151" s="173"/>
      <c r="BA151" s="227"/>
      <c r="BB151" s="227"/>
    </row>
    <row r="152" spans="1:54" s="226" customFormat="1" ht="18" customHeight="1">
      <c r="A152" s="190"/>
      <c r="B152" s="219">
        <f t="shared" si="20"/>
        <v>0</v>
      </c>
      <c r="C152" s="219">
        <f t="shared" si="26"/>
        <v>0</v>
      </c>
      <c r="D152" s="190"/>
      <c r="E152" s="220" t="str">
        <f t="shared" si="27"/>
        <v/>
      </c>
      <c r="F152" s="221" t="str">
        <f t="shared" si="21"/>
        <v/>
      </c>
      <c r="G152" s="222" t="str">
        <f t="shared" si="22"/>
        <v/>
      </c>
      <c r="H152" s="222" t="str">
        <f t="shared" si="23"/>
        <v/>
      </c>
      <c r="I152" s="223" t="e">
        <f t="shared" si="24"/>
        <v>#VALUE!</v>
      </c>
      <c r="J152" s="222" t="str">
        <f t="shared" si="25"/>
        <v/>
      </c>
      <c r="K152" s="224">
        <v>44307</v>
      </c>
      <c r="L152" s="192"/>
      <c r="M152" s="192"/>
      <c r="N152" s="192"/>
      <c r="O152" s="192"/>
      <c r="P152" s="192"/>
      <c r="Q152" s="225"/>
      <c r="R152" s="225"/>
      <c r="S152" s="173"/>
      <c r="BA152" s="227"/>
      <c r="BB152" s="227"/>
    </row>
    <row r="153" spans="1:54" s="226" customFormat="1" ht="18" customHeight="1">
      <c r="A153" s="190"/>
      <c r="B153" s="219">
        <f t="shared" si="20"/>
        <v>0</v>
      </c>
      <c r="C153" s="219">
        <f t="shared" si="26"/>
        <v>0</v>
      </c>
      <c r="D153" s="190"/>
      <c r="E153" s="220" t="str">
        <f t="shared" si="27"/>
        <v/>
      </c>
      <c r="F153" s="221" t="str">
        <f t="shared" si="21"/>
        <v/>
      </c>
      <c r="G153" s="222" t="str">
        <f t="shared" si="22"/>
        <v/>
      </c>
      <c r="H153" s="222" t="str">
        <f t="shared" si="23"/>
        <v/>
      </c>
      <c r="I153" s="223" t="e">
        <f t="shared" si="24"/>
        <v>#VALUE!</v>
      </c>
      <c r="J153" s="222" t="str">
        <f t="shared" si="25"/>
        <v/>
      </c>
      <c r="K153" s="224">
        <v>44308</v>
      </c>
      <c r="L153" s="192"/>
      <c r="M153" s="192"/>
      <c r="N153" s="192"/>
      <c r="O153" s="192"/>
      <c r="P153" s="192"/>
      <c r="Q153" s="225"/>
      <c r="R153" s="225"/>
      <c r="S153" s="173"/>
      <c r="BA153" s="227"/>
      <c r="BB153" s="227"/>
    </row>
    <row r="154" spans="1:54" s="226" customFormat="1" ht="18" customHeight="1">
      <c r="A154" s="190"/>
      <c r="B154" s="219">
        <f t="shared" si="20"/>
        <v>0</v>
      </c>
      <c r="C154" s="219">
        <f t="shared" si="26"/>
        <v>0</v>
      </c>
      <c r="D154" s="190"/>
      <c r="E154" s="220" t="str">
        <f t="shared" si="27"/>
        <v/>
      </c>
      <c r="F154" s="221" t="str">
        <f t="shared" si="21"/>
        <v/>
      </c>
      <c r="G154" s="222" t="str">
        <f t="shared" si="22"/>
        <v/>
      </c>
      <c r="H154" s="222" t="str">
        <f t="shared" si="23"/>
        <v/>
      </c>
      <c r="I154" s="223" t="e">
        <f t="shared" si="24"/>
        <v>#VALUE!</v>
      </c>
      <c r="J154" s="222" t="str">
        <f t="shared" si="25"/>
        <v/>
      </c>
      <c r="K154" s="224">
        <v>44309</v>
      </c>
      <c r="L154" s="192"/>
      <c r="M154" s="192"/>
      <c r="N154" s="192"/>
      <c r="O154" s="192"/>
      <c r="P154" s="192"/>
      <c r="Q154" s="225"/>
      <c r="R154" s="225"/>
      <c r="S154" s="173"/>
      <c r="BA154" s="227"/>
      <c r="BB154" s="227"/>
    </row>
    <row r="155" spans="1:54" s="226" customFormat="1" ht="18" customHeight="1">
      <c r="A155" s="190"/>
      <c r="B155" s="219">
        <f t="shared" si="20"/>
        <v>0</v>
      </c>
      <c r="C155" s="219">
        <f t="shared" si="26"/>
        <v>0</v>
      </c>
      <c r="D155" s="190"/>
      <c r="E155" s="220" t="str">
        <f t="shared" si="27"/>
        <v/>
      </c>
      <c r="F155" s="221" t="str">
        <f t="shared" si="21"/>
        <v/>
      </c>
      <c r="G155" s="222" t="str">
        <f t="shared" si="22"/>
        <v/>
      </c>
      <c r="H155" s="222" t="str">
        <f t="shared" si="23"/>
        <v/>
      </c>
      <c r="I155" s="223" t="e">
        <f t="shared" si="24"/>
        <v>#VALUE!</v>
      </c>
      <c r="J155" s="222" t="str">
        <f t="shared" si="25"/>
        <v/>
      </c>
      <c r="K155" s="224">
        <v>44310</v>
      </c>
      <c r="L155" s="192"/>
      <c r="M155" s="192"/>
      <c r="N155" s="192"/>
      <c r="O155" s="192"/>
      <c r="P155" s="192"/>
      <c r="Q155" s="225"/>
      <c r="R155" s="225"/>
      <c r="S155" s="173"/>
      <c r="BA155" s="227"/>
      <c r="BB155" s="227"/>
    </row>
    <row r="156" spans="1:54" s="226" customFormat="1" ht="18" customHeight="1">
      <c r="A156" s="190"/>
      <c r="B156" s="219">
        <f t="shared" si="20"/>
        <v>0</v>
      </c>
      <c r="C156" s="219">
        <f t="shared" si="26"/>
        <v>0</v>
      </c>
      <c r="D156" s="190"/>
      <c r="E156" s="220" t="str">
        <f t="shared" si="27"/>
        <v/>
      </c>
      <c r="F156" s="221" t="str">
        <f t="shared" si="21"/>
        <v/>
      </c>
      <c r="G156" s="222" t="str">
        <f t="shared" si="22"/>
        <v/>
      </c>
      <c r="H156" s="222" t="str">
        <f t="shared" si="23"/>
        <v/>
      </c>
      <c r="I156" s="223" t="e">
        <f t="shared" si="24"/>
        <v>#VALUE!</v>
      </c>
      <c r="J156" s="222" t="str">
        <f t="shared" si="25"/>
        <v/>
      </c>
      <c r="K156" s="224">
        <v>44311</v>
      </c>
      <c r="L156" s="192"/>
      <c r="M156" s="192"/>
      <c r="N156" s="192"/>
      <c r="O156" s="192"/>
      <c r="P156" s="192"/>
      <c r="Q156" s="225"/>
      <c r="R156" s="225"/>
      <c r="S156" s="173"/>
      <c r="BA156" s="227"/>
      <c r="BB156" s="227"/>
    </row>
    <row r="157" spans="1:54" s="226" customFormat="1" ht="18" customHeight="1">
      <c r="A157" s="190"/>
      <c r="B157" s="219">
        <f t="shared" si="20"/>
        <v>0</v>
      </c>
      <c r="C157" s="219">
        <f t="shared" si="26"/>
        <v>0</v>
      </c>
      <c r="D157" s="190"/>
      <c r="E157" s="220" t="str">
        <f t="shared" si="27"/>
        <v/>
      </c>
      <c r="F157" s="221" t="str">
        <f t="shared" si="21"/>
        <v/>
      </c>
      <c r="G157" s="222" t="str">
        <f t="shared" si="22"/>
        <v/>
      </c>
      <c r="H157" s="222" t="str">
        <f t="shared" si="23"/>
        <v/>
      </c>
      <c r="I157" s="223" t="e">
        <f t="shared" si="24"/>
        <v>#VALUE!</v>
      </c>
      <c r="J157" s="222" t="str">
        <f t="shared" si="25"/>
        <v/>
      </c>
      <c r="K157" s="224">
        <v>44312</v>
      </c>
      <c r="L157" s="192"/>
      <c r="M157" s="192"/>
      <c r="N157" s="192"/>
      <c r="O157" s="192"/>
      <c r="P157" s="192"/>
      <c r="Q157" s="225"/>
      <c r="R157" s="225"/>
      <c r="S157" s="173"/>
      <c r="BA157" s="227"/>
      <c r="BB157" s="227"/>
    </row>
    <row r="158" spans="1:54" s="226" customFormat="1" ht="18" customHeight="1">
      <c r="A158" s="190"/>
      <c r="B158" s="219">
        <f t="shared" si="20"/>
        <v>0</v>
      </c>
      <c r="C158" s="219">
        <f t="shared" si="26"/>
        <v>0</v>
      </c>
      <c r="D158" s="190"/>
      <c r="E158" s="220" t="str">
        <f t="shared" si="27"/>
        <v/>
      </c>
      <c r="F158" s="221" t="str">
        <f t="shared" si="21"/>
        <v/>
      </c>
      <c r="G158" s="222" t="str">
        <f t="shared" si="22"/>
        <v/>
      </c>
      <c r="H158" s="222" t="str">
        <f t="shared" si="23"/>
        <v/>
      </c>
      <c r="I158" s="223" t="e">
        <f t="shared" si="24"/>
        <v>#VALUE!</v>
      </c>
      <c r="J158" s="222" t="str">
        <f t="shared" si="25"/>
        <v/>
      </c>
      <c r="K158" s="224">
        <v>44313</v>
      </c>
      <c r="L158" s="192"/>
      <c r="M158" s="192"/>
      <c r="N158" s="192"/>
      <c r="O158" s="192"/>
      <c r="P158" s="192"/>
      <c r="Q158" s="225"/>
      <c r="R158" s="225"/>
      <c r="S158" s="173"/>
      <c r="BA158" s="227"/>
      <c r="BB158" s="227"/>
    </row>
    <row r="159" spans="1:54" s="226" customFormat="1" ht="18" customHeight="1">
      <c r="A159" s="190"/>
      <c r="B159" s="219">
        <f t="shared" si="20"/>
        <v>0</v>
      </c>
      <c r="C159" s="219">
        <f t="shared" si="26"/>
        <v>0</v>
      </c>
      <c r="D159" s="190"/>
      <c r="E159" s="220" t="str">
        <f t="shared" si="27"/>
        <v/>
      </c>
      <c r="F159" s="221" t="str">
        <f t="shared" si="21"/>
        <v/>
      </c>
      <c r="G159" s="222" t="str">
        <f t="shared" si="22"/>
        <v/>
      </c>
      <c r="H159" s="222" t="str">
        <f t="shared" si="23"/>
        <v/>
      </c>
      <c r="I159" s="223" t="e">
        <f t="shared" si="24"/>
        <v>#VALUE!</v>
      </c>
      <c r="J159" s="222" t="str">
        <f t="shared" si="25"/>
        <v/>
      </c>
      <c r="K159" s="224">
        <v>44314</v>
      </c>
      <c r="L159" s="192"/>
      <c r="M159" s="192"/>
      <c r="N159" s="192"/>
      <c r="O159" s="192"/>
      <c r="P159" s="192"/>
      <c r="Q159" s="225"/>
      <c r="R159" s="225"/>
      <c r="S159" s="173"/>
      <c r="BA159" s="227"/>
      <c r="BB159" s="227"/>
    </row>
    <row r="160" spans="1:54" s="226" customFormat="1" ht="18" customHeight="1">
      <c r="A160" s="190"/>
      <c r="B160" s="219">
        <f t="shared" si="20"/>
        <v>0</v>
      </c>
      <c r="C160" s="219">
        <f t="shared" si="26"/>
        <v>0</v>
      </c>
      <c r="D160" s="190"/>
      <c r="E160" s="220" t="str">
        <f t="shared" si="27"/>
        <v/>
      </c>
      <c r="F160" s="221" t="str">
        <f t="shared" si="21"/>
        <v/>
      </c>
      <c r="G160" s="222" t="str">
        <f t="shared" si="22"/>
        <v/>
      </c>
      <c r="H160" s="222" t="str">
        <f t="shared" si="23"/>
        <v/>
      </c>
      <c r="I160" s="223" t="e">
        <f t="shared" si="24"/>
        <v>#VALUE!</v>
      </c>
      <c r="J160" s="222" t="str">
        <f t="shared" si="25"/>
        <v/>
      </c>
      <c r="K160" s="224">
        <v>44315</v>
      </c>
      <c r="L160" s="192"/>
      <c r="M160" s="192"/>
      <c r="N160" s="192"/>
      <c r="O160" s="192"/>
      <c r="P160" s="192"/>
      <c r="Q160" s="225"/>
      <c r="R160" s="225"/>
      <c r="S160" s="173"/>
      <c r="BA160" s="227"/>
      <c r="BB160" s="227"/>
    </row>
    <row r="161" spans="1:54" s="226" customFormat="1" ht="18" customHeight="1">
      <c r="A161" s="190"/>
      <c r="B161" s="219">
        <f t="shared" si="20"/>
        <v>0</v>
      </c>
      <c r="C161" s="219">
        <f t="shared" si="26"/>
        <v>0</v>
      </c>
      <c r="D161" s="190"/>
      <c r="E161" s="220" t="str">
        <f t="shared" si="27"/>
        <v/>
      </c>
      <c r="F161" s="221" t="str">
        <f t="shared" si="21"/>
        <v/>
      </c>
      <c r="G161" s="222" t="str">
        <f t="shared" si="22"/>
        <v/>
      </c>
      <c r="H161" s="222" t="str">
        <f t="shared" si="23"/>
        <v/>
      </c>
      <c r="I161" s="223" t="e">
        <f t="shared" si="24"/>
        <v>#VALUE!</v>
      </c>
      <c r="J161" s="222" t="str">
        <f t="shared" si="25"/>
        <v/>
      </c>
      <c r="K161" s="224">
        <v>44316</v>
      </c>
      <c r="L161" s="192"/>
      <c r="M161" s="192"/>
      <c r="N161" s="192"/>
      <c r="O161" s="192"/>
      <c r="P161" s="192"/>
      <c r="Q161" s="225"/>
      <c r="R161" s="225"/>
      <c r="S161" s="173"/>
      <c r="BA161" s="227"/>
      <c r="BB161" s="227"/>
    </row>
    <row r="162" spans="1:54" s="226" customFormat="1" ht="18" customHeight="1">
      <c r="A162" s="190"/>
      <c r="B162" s="219">
        <f t="shared" si="20"/>
        <v>0</v>
      </c>
      <c r="C162" s="219">
        <f t="shared" si="26"/>
        <v>0</v>
      </c>
      <c r="D162" s="190"/>
      <c r="E162" s="220" t="str">
        <f t="shared" si="27"/>
        <v/>
      </c>
      <c r="F162" s="221" t="str">
        <f t="shared" si="21"/>
        <v/>
      </c>
      <c r="G162" s="222" t="str">
        <f t="shared" si="22"/>
        <v/>
      </c>
      <c r="H162" s="222" t="str">
        <f t="shared" si="23"/>
        <v/>
      </c>
      <c r="I162" s="223" t="e">
        <f t="shared" si="24"/>
        <v>#VALUE!</v>
      </c>
      <c r="J162" s="222" t="str">
        <f t="shared" si="25"/>
        <v/>
      </c>
      <c r="K162" s="224">
        <v>44317</v>
      </c>
      <c r="L162" s="192"/>
      <c r="M162" s="192"/>
      <c r="N162" s="192"/>
      <c r="O162" s="192"/>
      <c r="P162" s="192"/>
      <c r="Q162" s="225"/>
      <c r="R162" s="225"/>
      <c r="S162" s="173"/>
      <c r="BA162" s="227"/>
      <c r="BB162" s="227"/>
    </row>
    <row r="163" spans="1:54" s="226" customFormat="1" ht="18" customHeight="1">
      <c r="A163" s="190"/>
      <c r="B163" s="219">
        <f t="shared" si="20"/>
        <v>0</v>
      </c>
      <c r="C163" s="219">
        <f t="shared" si="26"/>
        <v>0</v>
      </c>
      <c r="D163" s="190"/>
      <c r="E163" s="220" t="str">
        <f t="shared" si="27"/>
        <v/>
      </c>
      <c r="F163" s="221" t="str">
        <f t="shared" si="21"/>
        <v/>
      </c>
      <c r="G163" s="222" t="str">
        <f t="shared" si="22"/>
        <v/>
      </c>
      <c r="H163" s="222" t="str">
        <f t="shared" si="23"/>
        <v/>
      </c>
      <c r="I163" s="223" t="e">
        <f t="shared" si="24"/>
        <v>#VALUE!</v>
      </c>
      <c r="J163" s="222" t="str">
        <f t="shared" si="25"/>
        <v/>
      </c>
      <c r="K163" s="224">
        <v>44318</v>
      </c>
      <c r="L163" s="192"/>
      <c r="M163" s="192"/>
      <c r="N163" s="192"/>
      <c r="O163" s="192"/>
      <c r="P163" s="192"/>
      <c r="Q163" s="225"/>
      <c r="R163" s="225"/>
      <c r="S163" s="173"/>
      <c r="BA163" s="227"/>
      <c r="BB163" s="227"/>
    </row>
    <row r="164" spans="1:54" s="226" customFormat="1" ht="18" customHeight="1">
      <c r="A164" s="190"/>
      <c r="B164" s="219">
        <f t="shared" si="20"/>
        <v>0</v>
      </c>
      <c r="C164" s="219">
        <f t="shared" si="26"/>
        <v>0</v>
      </c>
      <c r="D164" s="190"/>
      <c r="E164" s="220" t="str">
        <f t="shared" si="27"/>
        <v/>
      </c>
      <c r="F164" s="221" t="str">
        <f t="shared" si="21"/>
        <v/>
      </c>
      <c r="G164" s="222" t="str">
        <f t="shared" si="22"/>
        <v/>
      </c>
      <c r="H164" s="222" t="str">
        <f t="shared" si="23"/>
        <v/>
      </c>
      <c r="I164" s="223" t="e">
        <f t="shared" si="24"/>
        <v>#VALUE!</v>
      </c>
      <c r="J164" s="222" t="str">
        <f t="shared" si="25"/>
        <v/>
      </c>
      <c r="K164" s="224">
        <v>44319</v>
      </c>
      <c r="L164" s="192"/>
      <c r="M164" s="192"/>
      <c r="N164" s="192"/>
      <c r="O164" s="192"/>
      <c r="P164" s="192"/>
      <c r="Q164" s="225"/>
      <c r="R164" s="225"/>
      <c r="S164" s="173"/>
      <c r="BA164" s="227"/>
      <c r="BB164" s="227"/>
    </row>
    <row r="165" spans="1:54" s="226" customFormat="1" ht="18" customHeight="1">
      <c r="A165" s="190"/>
      <c r="B165" s="219">
        <f t="shared" si="20"/>
        <v>0</v>
      </c>
      <c r="C165" s="219">
        <f t="shared" si="26"/>
        <v>0</v>
      </c>
      <c r="D165" s="190"/>
      <c r="E165" s="220" t="str">
        <f t="shared" si="27"/>
        <v/>
      </c>
      <c r="F165" s="221" t="str">
        <f t="shared" si="21"/>
        <v/>
      </c>
      <c r="G165" s="222" t="str">
        <f t="shared" si="22"/>
        <v/>
      </c>
      <c r="H165" s="222" t="str">
        <f t="shared" si="23"/>
        <v/>
      </c>
      <c r="I165" s="223" t="e">
        <f t="shared" si="24"/>
        <v>#VALUE!</v>
      </c>
      <c r="J165" s="222" t="str">
        <f t="shared" si="25"/>
        <v/>
      </c>
      <c r="K165" s="224">
        <v>44320</v>
      </c>
      <c r="L165" s="192"/>
      <c r="M165" s="192"/>
      <c r="N165" s="192"/>
      <c r="O165" s="192"/>
      <c r="P165" s="192"/>
      <c r="Q165" s="225"/>
      <c r="R165" s="225"/>
      <c r="S165" s="173"/>
      <c r="BA165" s="227"/>
      <c r="BB165" s="227"/>
    </row>
    <row r="166" spans="1:54" s="226" customFormat="1" ht="18" customHeight="1">
      <c r="A166" s="190"/>
      <c r="B166" s="219">
        <f t="shared" si="20"/>
        <v>0</v>
      </c>
      <c r="C166" s="219">
        <f t="shared" si="26"/>
        <v>0</v>
      </c>
      <c r="D166" s="190"/>
      <c r="E166" s="220" t="str">
        <f t="shared" si="27"/>
        <v/>
      </c>
      <c r="F166" s="221" t="str">
        <f t="shared" si="21"/>
        <v/>
      </c>
      <c r="G166" s="222" t="str">
        <f t="shared" si="22"/>
        <v/>
      </c>
      <c r="H166" s="222" t="str">
        <f t="shared" si="23"/>
        <v/>
      </c>
      <c r="I166" s="223" t="e">
        <f t="shared" si="24"/>
        <v>#VALUE!</v>
      </c>
      <c r="J166" s="222" t="str">
        <f t="shared" si="25"/>
        <v/>
      </c>
      <c r="K166" s="224">
        <v>44321</v>
      </c>
      <c r="L166" s="192"/>
      <c r="M166" s="192"/>
      <c r="N166" s="192"/>
      <c r="O166" s="192"/>
      <c r="P166" s="192"/>
      <c r="Q166" s="225"/>
      <c r="R166" s="225"/>
      <c r="S166" s="173"/>
      <c r="BA166" s="227"/>
      <c r="BB166" s="227"/>
    </row>
    <row r="167" spans="1:54" s="226" customFormat="1" ht="18" customHeight="1">
      <c r="A167" s="190"/>
      <c r="B167" s="219">
        <f t="shared" si="20"/>
        <v>0</v>
      </c>
      <c r="C167" s="219">
        <f t="shared" si="26"/>
        <v>0</v>
      </c>
      <c r="D167" s="190"/>
      <c r="E167" s="220" t="str">
        <f t="shared" si="27"/>
        <v/>
      </c>
      <c r="F167" s="221" t="str">
        <f t="shared" si="21"/>
        <v/>
      </c>
      <c r="G167" s="222" t="str">
        <f t="shared" si="22"/>
        <v/>
      </c>
      <c r="H167" s="222" t="str">
        <f t="shared" si="23"/>
        <v/>
      </c>
      <c r="I167" s="223" t="e">
        <f t="shared" si="24"/>
        <v>#VALUE!</v>
      </c>
      <c r="J167" s="222" t="str">
        <f t="shared" si="25"/>
        <v/>
      </c>
      <c r="K167" s="224">
        <v>44322</v>
      </c>
      <c r="L167" s="192"/>
      <c r="M167" s="192"/>
      <c r="N167" s="192"/>
      <c r="O167" s="192"/>
      <c r="P167" s="192"/>
      <c r="Q167" s="225"/>
      <c r="R167" s="225"/>
      <c r="S167" s="173"/>
      <c r="BA167" s="227"/>
      <c r="BB167" s="227"/>
    </row>
    <row r="168" spans="1:54" s="226" customFormat="1" ht="18" customHeight="1">
      <c r="A168" s="190"/>
      <c r="B168" s="219">
        <f t="shared" si="20"/>
        <v>0</v>
      </c>
      <c r="C168" s="219">
        <f t="shared" si="26"/>
        <v>0</v>
      </c>
      <c r="D168" s="190"/>
      <c r="E168" s="220" t="str">
        <f t="shared" si="27"/>
        <v/>
      </c>
      <c r="F168" s="221" t="str">
        <f t="shared" si="21"/>
        <v/>
      </c>
      <c r="G168" s="222" t="str">
        <f t="shared" si="22"/>
        <v/>
      </c>
      <c r="H168" s="222" t="str">
        <f t="shared" si="23"/>
        <v/>
      </c>
      <c r="I168" s="223" t="e">
        <f t="shared" si="24"/>
        <v>#VALUE!</v>
      </c>
      <c r="J168" s="222" t="str">
        <f t="shared" si="25"/>
        <v/>
      </c>
      <c r="K168" s="224">
        <v>44323</v>
      </c>
      <c r="L168" s="192"/>
      <c r="M168" s="192"/>
      <c r="N168" s="192"/>
      <c r="O168" s="192"/>
      <c r="P168" s="192"/>
      <c r="Q168" s="225"/>
      <c r="R168" s="225"/>
      <c r="S168" s="173"/>
      <c r="BA168" s="227"/>
      <c r="BB168" s="227"/>
    </row>
    <row r="169" spans="1:54" s="226" customFormat="1" ht="18" customHeight="1">
      <c r="A169" s="190"/>
      <c r="B169" s="219">
        <f t="shared" si="20"/>
        <v>0</v>
      </c>
      <c r="C169" s="219">
        <f t="shared" si="26"/>
        <v>0</v>
      </c>
      <c r="D169" s="190"/>
      <c r="E169" s="220" t="str">
        <f t="shared" si="27"/>
        <v/>
      </c>
      <c r="F169" s="221" t="str">
        <f t="shared" si="21"/>
        <v/>
      </c>
      <c r="G169" s="222" t="str">
        <f t="shared" si="22"/>
        <v/>
      </c>
      <c r="H169" s="222" t="str">
        <f t="shared" si="23"/>
        <v/>
      </c>
      <c r="I169" s="223" t="e">
        <f t="shared" si="24"/>
        <v>#VALUE!</v>
      </c>
      <c r="J169" s="222" t="str">
        <f t="shared" si="25"/>
        <v/>
      </c>
      <c r="K169" s="224">
        <v>44324</v>
      </c>
      <c r="L169" s="192"/>
      <c r="M169" s="192"/>
      <c r="N169" s="192"/>
      <c r="O169" s="192"/>
      <c r="P169" s="192"/>
      <c r="Q169" s="225"/>
      <c r="R169" s="225"/>
      <c r="S169" s="173"/>
      <c r="BA169" s="227"/>
      <c r="BB169" s="227"/>
    </row>
    <row r="170" spans="1:54" s="226" customFormat="1" ht="18" customHeight="1">
      <c r="A170" s="190"/>
      <c r="B170" s="219">
        <f t="shared" si="20"/>
        <v>0</v>
      </c>
      <c r="C170" s="219">
        <f t="shared" si="26"/>
        <v>0</v>
      </c>
      <c r="D170" s="190"/>
      <c r="E170" s="220" t="str">
        <f t="shared" si="27"/>
        <v/>
      </c>
      <c r="F170" s="221" t="str">
        <f t="shared" si="21"/>
        <v/>
      </c>
      <c r="G170" s="222" t="str">
        <f t="shared" si="22"/>
        <v/>
      </c>
      <c r="H170" s="222" t="str">
        <f t="shared" si="23"/>
        <v/>
      </c>
      <c r="I170" s="223" t="e">
        <f t="shared" si="24"/>
        <v>#VALUE!</v>
      </c>
      <c r="J170" s="222" t="str">
        <f t="shared" si="25"/>
        <v/>
      </c>
      <c r="K170" s="224">
        <v>44325</v>
      </c>
      <c r="L170" s="192"/>
      <c r="M170" s="192"/>
      <c r="N170" s="192"/>
      <c r="O170" s="192"/>
      <c r="P170" s="192"/>
      <c r="Q170" s="225"/>
      <c r="R170" s="225"/>
      <c r="S170" s="173"/>
      <c r="BA170" s="227"/>
      <c r="BB170" s="227"/>
    </row>
    <row r="171" spans="1:54" s="226" customFormat="1" ht="18" customHeight="1">
      <c r="A171" s="190"/>
      <c r="B171" s="219">
        <f t="shared" si="20"/>
        <v>0</v>
      </c>
      <c r="C171" s="219">
        <f t="shared" si="26"/>
        <v>0</v>
      </c>
      <c r="D171" s="190"/>
      <c r="E171" s="220" t="str">
        <f t="shared" si="27"/>
        <v/>
      </c>
      <c r="F171" s="221" t="str">
        <f t="shared" si="21"/>
        <v/>
      </c>
      <c r="G171" s="222" t="str">
        <f t="shared" si="22"/>
        <v/>
      </c>
      <c r="H171" s="222" t="str">
        <f t="shared" si="23"/>
        <v/>
      </c>
      <c r="I171" s="223" t="e">
        <f t="shared" si="24"/>
        <v>#VALUE!</v>
      </c>
      <c r="J171" s="222" t="str">
        <f t="shared" si="25"/>
        <v/>
      </c>
      <c r="K171" s="224">
        <v>44326</v>
      </c>
      <c r="L171" s="192"/>
      <c r="M171" s="192"/>
      <c r="N171" s="192"/>
      <c r="O171" s="192"/>
      <c r="P171" s="192"/>
      <c r="Q171" s="225"/>
      <c r="R171" s="225"/>
      <c r="S171" s="173"/>
      <c r="BA171" s="227"/>
      <c r="BB171" s="227"/>
    </row>
    <row r="172" spans="1:54" s="226" customFormat="1" ht="18" customHeight="1">
      <c r="A172" s="190"/>
      <c r="B172" s="219">
        <f t="shared" si="20"/>
        <v>0</v>
      </c>
      <c r="C172" s="219">
        <f t="shared" si="26"/>
        <v>0</v>
      </c>
      <c r="D172" s="190"/>
      <c r="E172" s="220" t="str">
        <f t="shared" si="27"/>
        <v/>
      </c>
      <c r="F172" s="221" t="str">
        <f t="shared" si="21"/>
        <v/>
      </c>
      <c r="G172" s="222" t="str">
        <f t="shared" si="22"/>
        <v/>
      </c>
      <c r="H172" s="222" t="str">
        <f t="shared" si="23"/>
        <v/>
      </c>
      <c r="I172" s="223" t="e">
        <f t="shared" si="24"/>
        <v>#VALUE!</v>
      </c>
      <c r="J172" s="222" t="str">
        <f t="shared" si="25"/>
        <v/>
      </c>
      <c r="K172" s="224">
        <v>44327</v>
      </c>
      <c r="L172" s="192"/>
      <c r="M172" s="192"/>
      <c r="N172" s="192"/>
      <c r="O172" s="192"/>
      <c r="P172" s="192"/>
      <c r="Q172" s="225"/>
      <c r="R172" s="225"/>
      <c r="S172" s="173"/>
      <c r="BA172" s="227"/>
      <c r="BB172" s="227"/>
    </row>
    <row r="173" spans="1:54" s="226" customFormat="1" ht="18" customHeight="1">
      <c r="A173" s="190"/>
      <c r="B173" s="219">
        <f t="shared" si="20"/>
        <v>0</v>
      </c>
      <c r="C173" s="219">
        <f t="shared" si="26"/>
        <v>0</v>
      </c>
      <c r="D173" s="190"/>
      <c r="E173" s="220" t="str">
        <f t="shared" si="27"/>
        <v/>
      </c>
      <c r="F173" s="221" t="str">
        <f t="shared" si="21"/>
        <v/>
      </c>
      <c r="G173" s="222" t="str">
        <f t="shared" si="22"/>
        <v/>
      </c>
      <c r="H173" s="222" t="str">
        <f t="shared" si="23"/>
        <v/>
      </c>
      <c r="I173" s="223" t="e">
        <f t="shared" si="24"/>
        <v>#VALUE!</v>
      </c>
      <c r="J173" s="222" t="str">
        <f t="shared" si="25"/>
        <v/>
      </c>
      <c r="K173" s="224">
        <v>44328</v>
      </c>
      <c r="L173" s="192"/>
      <c r="M173" s="192"/>
      <c r="N173" s="192"/>
      <c r="O173" s="192"/>
      <c r="P173" s="192"/>
      <c r="Q173" s="225"/>
      <c r="R173" s="225"/>
      <c r="S173" s="173"/>
      <c r="BA173" s="227"/>
      <c r="BB173" s="227"/>
    </row>
    <row r="174" spans="1:54" s="226" customFormat="1" ht="18" customHeight="1">
      <c r="A174" s="190"/>
      <c r="B174" s="219">
        <f t="shared" si="20"/>
        <v>0</v>
      </c>
      <c r="C174" s="219">
        <f t="shared" si="26"/>
        <v>0</v>
      </c>
      <c r="D174" s="190"/>
      <c r="E174" s="220" t="str">
        <f t="shared" si="27"/>
        <v/>
      </c>
      <c r="F174" s="221" t="str">
        <f t="shared" si="21"/>
        <v/>
      </c>
      <c r="G174" s="222" t="str">
        <f t="shared" si="22"/>
        <v/>
      </c>
      <c r="H174" s="222" t="str">
        <f t="shared" si="23"/>
        <v/>
      </c>
      <c r="I174" s="223" t="e">
        <f t="shared" si="24"/>
        <v>#VALUE!</v>
      </c>
      <c r="J174" s="222" t="str">
        <f t="shared" si="25"/>
        <v/>
      </c>
      <c r="K174" s="224">
        <v>44329</v>
      </c>
      <c r="L174" s="192"/>
      <c r="M174" s="192"/>
      <c r="N174" s="192"/>
      <c r="O174" s="192"/>
      <c r="P174" s="192"/>
      <c r="Q174" s="225"/>
      <c r="R174" s="225"/>
      <c r="S174" s="173"/>
      <c r="BA174" s="227"/>
      <c r="BB174" s="227"/>
    </row>
    <row r="175" spans="1:54" s="226" customFormat="1" ht="18" customHeight="1">
      <c r="A175" s="190"/>
      <c r="B175" s="219">
        <f t="shared" si="20"/>
        <v>0</v>
      </c>
      <c r="C175" s="219">
        <f t="shared" si="26"/>
        <v>0</v>
      </c>
      <c r="D175" s="190"/>
      <c r="E175" s="220" t="str">
        <f t="shared" si="27"/>
        <v/>
      </c>
      <c r="F175" s="221" t="str">
        <f t="shared" si="21"/>
        <v/>
      </c>
      <c r="G175" s="222" t="str">
        <f t="shared" si="22"/>
        <v/>
      </c>
      <c r="H175" s="222" t="str">
        <f t="shared" si="23"/>
        <v/>
      </c>
      <c r="I175" s="223" t="e">
        <f t="shared" si="24"/>
        <v>#VALUE!</v>
      </c>
      <c r="J175" s="222" t="str">
        <f t="shared" si="25"/>
        <v/>
      </c>
      <c r="K175" s="224">
        <v>44330</v>
      </c>
      <c r="L175" s="192"/>
      <c r="M175" s="192"/>
      <c r="N175" s="192"/>
      <c r="O175" s="192"/>
      <c r="P175" s="192"/>
      <c r="Q175" s="225"/>
      <c r="R175" s="225"/>
      <c r="S175" s="173"/>
      <c r="BA175" s="227"/>
      <c r="BB175" s="227"/>
    </row>
    <row r="176" spans="1:54" s="226" customFormat="1" ht="18" customHeight="1">
      <c r="A176" s="190"/>
      <c r="B176" s="219">
        <f t="shared" si="20"/>
        <v>0</v>
      </c>
      <c r="C176" s="219">
        <f t="shared" si="26"/>
        <v>0</v>
      </c>
      <c r="D176" s="190"/>
      <c r="E176" s="220" t="str">
        <f t="shared" si="27"/>
        <v/>
      </c>
      <c r="F176" s="221" t="str">
        <f t="shared" si="21"/>
        <v/>
      </c>
      <c r="G176" s="222" t="str">
        <f t="shared" si="22"/>
        <v/>
      </c>
      <c r="H176" s="222" t="str">
        <f t="shared" si="23"/>
        <v/>
      </c>
      <c r="I176" s="223" t="e">
        <f t="shared" si="24"/>
        <v>#VALUE!</v>
      </c>
      <c r="J176" s="222" t="str">
        <f t="shared" si="25"/>
        <v/>
      </c>
      <c r="K176" s="224">
        <v>44331</v>
      </c>
      <c r="L176" s="192"/>
      <c r="M176" s="192"/>
      <c r="N176" s="192"/>
      <c r="O176" s="192"/>
      <c r="P176" s="192"/>
      <c r="Q176" s="225"/>
      <c r="R176" s="225"/>
      <c r="S176" s="173"/>
      <c r="BA176" s="227"/>
      <c r="BB176" s="227"/>
    </row>
    <row r="177" spans="1:54" s="226" customFormat="1" ht="18" customHeight="1">
      <c r="A177" s="190"/>
      <c r="B177" s="219">
        <f t="shared" si="20"/>
        <v>0</v>
      </c>
      <c r="C177" s="219">
        <f t="shared" si="26"/>
        <v>0</v>
      </c>
      <c r="D177" s="190"/>
      <c r="E177" s="220" t="str">
        <f t="shared" si="27"/>
        <v/>
      </c>
      <c r="F177" s="221" t="str">
        <f t="shared" si="21"/>
        <v/>
      </c>
      <c r="G177" s="222" t="str">
        <f t="shared" si="22"/>
        <v/>
      </c>
      <c r="H177" s="222" t="str">
        <f t="shared" si="23"/>
        <v/>
      </c>
      <c r="I177" s="223" t="e">
        <f t="shared" si="24"/>
        <v>#VALUE!</v>
      </c>
      <c r="J177" s="222" t="str">
        <f t="shared" si="25"/>
        <v/>
      </c>
      <c r="K177" s="224">
        <v>44332</v>
      </c>
      <c r="L177" s="192"/>
      <c r="M177" s="192"/>
      <c r="N177" s="192"/>
      <c r="O177" s="192"/>
      <c r="P177" s="192"/>
      <c r="Q177" s="225"/>
      <c r="R177" s="225"/>
      <c r="S177" s="173"/>
      <c r="BA177" s="227"/>
      <c r="BB177" s="227"/>
    </row>
    <row r="178" spans="1:54" s="226" customFormat="1" ht="18" customHeight="1">
      <c r="A178" s="190"/>
      <c r="B178" s="219">
        <f t="shared" si="20"/>
        <v>0</v>
      </c>
      <c r="C178" s="219">
        <f t="shared" si="26"/>
        <v>0</v>
      </c>
      <c r="D178" s="190"/>
      <c r="E178" s="220" t="str">
        <f t="shared" si="27"/>
        <v/>
      </c>
      <c r="F178" s="221" t="str">
        <f t="shared" si="21"/>
        <v/>
      </c>
      <c r="G178" s="222" t="str">
        <f t="shared" si="22"/>
        <v/>
      </c>
      <c r="H178" s="222" t="str">
        <f t="shared" si="23"/>
        <v/>
      </c>
      <c r="I178" s="223" t="e">
        <f t="shared" si="24"/>
        <v>#VALUE!</v>
      </c>
      <c r="J178" s="222" t="str">
        <f t="shared" si="25"/>
        <v/>
      </c>
      <c r="K178" s="224">
        <v>44333</v>
      </c>
      <c r="L178" s="192"/>
      <c r="M178" s="192"/>
      <c r="N178" s="192"/>
      <c r="O178" s="192"/>
      <c r="P178" s="192"/>
      <c r="Q178" s="225"/>
      <c r="R178" s="225"/>
      <c r="S178" s="173"/>
      <c r="BA178" s="227"/>
      <c r="BB178" s="227"/>
    </row>
    <row r="179" spans="1:54" s="226" customFormat="1" ht="18" customHeight="1">
      <c r="A179" s="190"/>
      <c r="B179" s="219">
        <f t="shared" si="20"/>
        <v>0</v>
      </c>
      <c r="C179" s="219">
        <f t="shared" si="26"/>
        <v>0</v>
      </c>
      <c r="D179" s="190"/>
      <c r="E179" s="220" t="str">
        <f t="shared" si="27"/>
        <v/>
      </c>
      <c r="F179" s="221" t="str">
        <f t="shared" si="21"/>
        <v/>
      </c>
      <c r="G179" s="222" t="str">
        <f t="shared" si="22"/>
        <v/>
      </c>
      <c r="H179" s="222" t="str">
        <f t="shared" si="23"/>
        <v/>
      </c>
      <c r="I179" s="223" t="e">
        <f t="shared" si="24"/>
        <v>#VALUE!</v>
      </c>
      <c r="J179" s="222" t="str">
        <f t="shared" si="25"/>
        <v/>
      </c>
      <c r="K179" s="224">
        <v>44334</v>
      </c>
      <c r="L179" s="192"/>
      <c r="M179" s="192"/>
      <c r="N179" s="192"/>
      <c r="O179" s="192"/>
      <c r="P179" s="192"/>
      <c r="Q179" s="225"/>
      <c r="R179" s="225"/>
      <c r="S179" s="173"/>
      <c r="BA179" s="227"/>
      <c r="BB179" s="227"/>
    </row>
    <row r="180" spans="1:54" s="226" customFormat="1" ht="18" customHeight="1">
      <c r="A180" s="190"/>
      <c r="B180" s="219">
        <f t="shared" si="20"/>
        <v>0</v>
      </c>
      <c r="C180" s="219">
        <f t="shared" si="26"/>
        <v>0</v>
      </c>
      <c r="D180" s="190"/>
      <c r="E180" s="220" t="str">
        <f t="shared" si="27"/>
        <v/>
      </c>
      <c r="F180" s="221" t="str">
        <f t="shared" si="21"/>
        <v/>
      </c>
      <c r="G180" s="222" t="str">
        <f t="shared" si="22"/>
        <v/>
      </c>
      <c r="H180" s="222" t="str">
        <f t="shared" si="23"/>
        <v/>
      </c>
      <c r="I180" s="223" t="e">
        <f t="shared" si="24"/>
        <v>#VALUE!</v>
      </c>
      <c r="J180" s="222" t="str">
        <f t="shared" si="25"/>
        <v/>
      </c>
      <c r="K180" s="224">
        <v>44335</v>
      </c>
      <c r="L180" s="192"/>
      <c r="M180" s="192"/>
      <c r="N180" s="192"/>
      <c r="O180" s="192"/>
      <c r="P180" s="192"/>
      <c r="Q180" s="225"/>
      <c r="R180" s="225"/>
      <c r="S180" s="173"/>
      <c r="BA180" s="227"/>
      <c r="BB180" s="227"/>
    </row>
    <row r="181" spans="1:54" s="226" customFormat="1" ht="18" customHeight="1">
      <c r="A181" s="190"/>
      <c r="B181" s="219">
        <f t="shared" si="20"/>
        <v>0</v>
      </c>
      <c r="C181" s="219">
        <f t="shared" si="26"/>
        <v>0</v>
      </c>
      <c r="D181" s="190"/>
      <c r="E181" s="220" t="str">
        <f t="shared" si="27"/>
        <v/>
      </c>
      <c r="F181" s="221" t="str">
        <f t="shared" si="21"/>
        <v/>
      </c>
      <c r="G181" s="222" t="str">
        <f t="shared" si="22"/>
        <v/>
      </c>
      <c r="H181" s="222" t="str">
        <f t="shared" si="23"/>
        <v/>
      </c>
      <c r="I181" s="223" t="e">
        <f t="shared" si="24"/>
        <v>#VALUE!</v>
      </c>
      <c r="J181" s="222" t="str">
        <f t="shared" si="25"/>
        <v/>
      </c>
      <c r="K181" s="224">
        <v>44336</v>
      </c>
      <c r="L181" s="192"/>
      <c r="M181" s="192"/>
      <c r="N181" s="192"/>
      <c r="O181" s="192"/>
      <c r="P181" s="192"/>
      <c r="Q181" s="225"/>
      <c r="R181" s="225"/>
      <c r="S181" s="173"/>
      <c r="BA181" s="227"/>
      <c r="BB181" s="227"/>
    </row>
    <row r="182" spans="1:54" s="226" customFormat="1" ht="18" customHeight="1">
      <c r="A182" s="190"/>
      <c r="B182" s="219">
        <f t="shared" si="20"/>
        <v>0</v>
      </c>
      <c r="C182" s="219">
        <f t="shared" si="26"/>
        <v>0</v>
      </c>
      <c r="D182" s="190"/>
      <c r="E182" s="220" t="str">
        <f t="shared" si="27"/>
        <v/>
      </c>
      <c r="F182" s="221" t="str">
        <f t="shared" si="21"/>
        <v/>
      </c>
      <c r="G182" s="222" t="str">
        <f t="shared" si="22"/>
        <v/>
      </c>
      <c r="H182" s="222" t="str">
        <f t="shared" si="23"/>
        <v/>
      </c>
      <c r="I182" s="223" t="e">
        <f t="shared" si="24"/>
        <v>#VALUE!</v>
      </c>
      <c r="J182" s="222" t="str">
        <f t="shared" si="25"/>
        <v/>
      </c>
      <c r="K182" s="224">
        <v>44337</v>
      </c>
      <c r="L182" s="192"/>
      <c r="M182" s="192"/>
      <c r="N182" s="192"/>
      <c r="O182" s="192"/>
      <c r="P182" s="192"/>
      <c r="Q182" s="225"/>
      <c r="R182" s="225"/>
      <c r="S182" s="173"/>
      <c r="BA182" s="227"/>
      <c r="BB182" s="227"/>
    </row>
    <row r="183" spans="1:54" s="226" customFormat="1" ht="18" customHeight="1">
      <c r="A183" s="190"/>
      <c r="B183" s="219">
        <f t="shared" si="20"/>
        <v>0</v>
      </c>
      <c r="C183" s="219">
        <f t="shared" si="26"/>
        <v>0</v>
      </c>
      <c r="D183" s="190"/>
      <c r="E183" s="220" t="str">
        <f t="shared" si="27"/>
        <v/>
      </c>
      <c r="F183" s="221" t="str">
        <f t="shared" si="21"/>
        <v/>
      </c>
      <c r="G183" s="222" t="str">
        <f t="shared" si="22"/>
        <v/>
      </c>
      <c r="H183" s="222" t="str">
        <f t="shared" si="23"/>
        <v/>
      </c>
      <c r="I183" s="223" t="e">
        <f t="shared" si="24"/>
        <v>#VALUE!</v>
      </c>
      <c r="J183" s="222" t="str">
        <f t="shared" si="25"/>
        <v/>
      </c>
      <c r="K183" s="224">
        <v>44338</v>
      </c>
      <c r="L183" s="192"/>
      <c r="M183" s="192"/>
      <c r="N183" s="192"/>
      <c r="O183" s="192"/>
      <c r="P183" s="192"/>
      <c r="Q183" s="225"/>
      <c r="R183" s="225"/>
      <c r="S183" s="173"/>
      <c r="BA183" s="227"/>
      <c r="BB183" s="227"/>
    </row>
    <row r="184" spans="1:54" s="226" customFormat="1" ht="18" customHeight="1">
      <c r="A184" s="190"/>
      <c r="B184" s="219">
        <f t="shared" si="20"/>
        <v>0</v>
      </c>
      <c r="C184" s="219">
        <f t="shared" si="26"/>
        <v>0</v>
      </c>
      <c r="D184" s="190"/>
      <c r="E184" s="220" t="str">
        <f t="shared" si="27"/>
        <v/>
      </c>
      <c r="F184" s="221" t="str">
        <f t="shared" si="21"/>
        <v/>
      </c>
      <c r="G184" s="222" t="str">
        <f t="shared" si="22"/>
        <v/>
      </c>
      <c r="H184" s="222" t="str">
        <f t="shared" si="23"/>
        <v/>
      </c>
      <c r="I184" s="223" t="e">
        <f t="shared" si="24"/>
        <v>#VALUE!</v>
      </c>
      <c r="J184" s="222" t="str">
        <f t="shared" si="25"/>
        <v/>
      </c>
      <c r="K184" s="224">
        <v>44339</v>
      </c>
      <c r="L184" s="192"/>
      <c r="M184" s="192"/>
      <c r="N184" s="192"/>
      <c r="O184" s="192"/>
      <c r="P184" s="192"/>
      <c r="Q184" s="225"/>
      <c r="R184" s="225"/>
      <c r="S184" s="173"/>
      <c r="BA184" s="227"/>
      <c r="BB184" s="227"/>
    </row>
    <row r="185" spans="1:54" s="226" customFormat="1" ht="18" customHeight="1">
      <c r="A185" s="190"/>
      <c r="B185" s="219">
        <f t="shared" si="20"/>
        <v>0</v>
      </c>
      <c r="C185" s="219">
        <f t="shared" si="26"/>
        <v>0</v>
      </c>
      <c r="D185" s="190"/>
      <c r="E185" s="220" t="str">
        <f t="shared" si="27"/>
        <v/>
      </c>
      <c r="F185" s="221" t="str">
        <f t="shared" si="21"/>
        <v/>
      </c>
      <c r="G185" s="222" t="str">
        <f t="shared" si="22"/>
        <v/>
      </c>
      <c r="H185" s="222" t="str">
        <f t="shared" si="23"/>
        <v/>
      </c>
      <c r="I185" s="223" t="e">
        <f t="shared" si="24"/>
        <v>#VALUE!</v>
      </c>
      <c r="J185" s="222" t="str">
        <f t="shared" si="25"/>
        <v/>
      </c>
      <c r="K185" s="224">
        <v>44340</v>
      </c>
      <c r="L185" s="192"/>
      <c r="M185" s="192"/>
      <c r="N185" s="192"/>
      <c r="O185" s="192"/>
      <c r="P185" s="192"/>
      <c r="Q185" s="225"/>
      <c r="R185" s="225"/>
      <c r="S185" s="173"/>
      <c r="BA185" s="227"/>
      <c r="BB185" s="227"/>
    </row>
    <row r="186" spans="1:54" s="226" customFormat="1" ht="18" customHeight="1">
      <c r="A186" s="190"/>
      <c r="B186" s="219">
        <f t="shared" si="20"/>
        <v>0</v>
      </c>
      <c r="C186" s="219">
        <f t="shared" si="26"/>
        <v>0</v>
      </c>
      <c r="D186" s="190"/>
      <c r="E186" s="220" t="str">
        <f t="shared" si="27"/>
        <v/>
      </c>
      <c r="F186" s="221" t="str">
        <f t="shared" si="21"/>
        <v/>
      </c>
      <c r="G186" s="222" t="str">
        <f t="shared" si="22"/>
        <v/>
      </c>
      <c r="H186" s="222" t="str">
        <f t="shared" si="23"/>
        <v/>
      </c>
      <c r="I186" s="223" t="e">
        <f t="shared" si="24"/>
        <v>#VALUE!</v>
      </c>
      <c r="J186" s="222" t="str">
        <f t="shared" si="25"/>
        <v/>
      </c>
      <c r="K186" s="224">
        <v>44341</v>
      </c>
      <c r="L186" s="192"/>
      <c r="M186" s="192"/>
      <c r="N186" s="192"/>
      <c r="O186" s="192"/>
      <c r="P186" s="192"/>
      <c r="Q186" s="225"/>
      <c r="R186" s="225"/>
      <c r="S186" s="173"/>
      <c r="BA186" s="227"/>
      <c r="BB186" s="227"/>
    </row>
    <row r="187" spans="1:54" s="226" customFormat="1" ht="18" customHeight="1">
      <c r="A187" s="190"/>
      <c r="B187" s="219">
        <f t="shared" si="20"/>
        <v>0</v>
      </c>
      <c r="C187" s="219">
        <f t="shared" si="26"/>
        <v>0</v>
      </c>
      <c r="D187" s="190"/>
      <c r="E187" s="220" t="str">
        <f t="shared" si="27"/>
        <v/>
      </c>
      <c r="F187" s="221" t="str">
        <f t="shared" si="21"/>
        <v/>
      </c>
      <c r="G187" s="222" t="str">
        <f t="shared" si="22"/>
        <v/>
      </c>
      <c r="H187" s="222" t="str">
        <f t="shared" si="23"/>
        <v/>
      </c>
      <c r="I187" s="223" t="e">
        <f t="shared" si="24"/>
        <v>#VALUE!</v>
      </c>
      <c r="J187" s="222" t="str">
        <f t="shared" si="25"/>
        <v/>
      </c>
      <c r="K187" s="224">
        <v>44342</v>
      </c>
      <c r="L187" s="192"/>
      <c r="M187" s="192"/>
      <c r="N187" s="192"/>
      <c r="O187" s="192"/>
      <c r="P187" s="192"/>
      <c r="Q187" s="225"/>
      <c r="R187" s="225"/>
      <c r="S187" s="173"/>
      <c r="BA187" s="227"/>
      <c r="BB187" s="227"/>
    </row>
    <row r="188" spans="1:54" s="226" customFormat="1" ht="18" customHeight="1">
      <c r="A188" s="190"/>
      <c r="B188" s="219">
        <f t="shared" si="20"/>
        <v>0</v>
      </c>
      <c r="C188" s="219">
        <f t="shared" si="26"/>
        <v>0</v>
      </c>
      <c r="D188" s="190"/>
      <c r="E188" s="220" t="str">
        <f t="shared" si="27"/>
        <v/>
      </c>
      <c r="F188" s="221" t="str">
        <f t="shared" si="21"/>
        <v/>
      </c>
      <c r="G188" s="222" t="str">
        <f t="shared" si="22"/>
        <v/>
      </c>
      <c r="H188" s="222" t="str">
        <f t="shared" si="23"/>
        <v/>
      </c>
      <c r="I188" s="223" t="e">
        <f t="shared" si="24"/>
        <v>#VALUE!</v>
      </c>
      <c r="J188" s="222" t="str">
        <f t="shared" si="25"/>
        <v/>
      </c>
      <c r="K188" s="224">
        <v>44343</v>
      </c>
      <c r="L188" s="192"/>
      <c r="M188" s="192"/>
      <c r="N188" s="192"/>
      <c r="O188" s="192"/>
      <c r="P188" s="192"/>
      <c r="Q188" s="225"/>
      <c r="R188" s="225"/>
      <c r="S188" s="173"/>
      <c r="BA188" s="227"/>
      <c r="BB188" s="227"/>
    </row>
    <row r="189" spans="1:54" s="226" customFormat="1" ht="18" customHeight="1">
      <c r="A189" s="190"/>
      <c r="B189" s="219">
        <f t="shared" si="20"/>
        <v>0</v>
      </c>
      <c r="C189" s="219">
        <f t="shared" si="26"/>
        <v>0</v>
      </c>
      <c r="D189" s="190"/>
      <c r="E189" s="220" t="str">
        <f t="shared" si="27"/>
        <v/>
      </c>
      <c r="F189" s="221" t="str">
        <f t="shared" si="21"/>
        <v/>
      </c>
      <c r="G189" s="222" t="str">
        <f t="shared" si="22"/>
        <v/>
      </c>
      <c r="H189" s="222" t="str">
        <f t="shared" si="23"/>
        <v/>
      </c>
      <c r="I189" s="223" t="e">
        <f t="shared" si="24"/>
        <v>#VALUE!</v>
      </c>
      <c r="J189" s="222" t="str">
        <f t="shared" si="25"/>
        <v/>
      </c>
      <c r="K189" s="224">
        <v>44344</v>
      </c>
      <c r="L189" s="192"/>
      <c r="M189" s="192"/>
      <c r="N189" s="192"/>
      <c r="O189" s="192"/>
      <c r="P189" s="192"/>
      <c r="Q189" s="225"/>
      <c r="R189" s="225"/>
      <c r="S189" s="173"/>
      <c r="BA189" s="227"/>
      <c r="BB189" s="227"/>
    </row>
    <row r="190" spans="1:54" s="226" customFormat="1" ht="18" customHeight="1">
      <c r="A190" s="190"/>
      <c r="B190" s="219">
        <f t="shared" si="20"/>
        <v>0</v>
      </c>
      <c r="C190" s="219">
        <f t="shared" si="26"/>
        <v>0</v>
      </c>
      <c r="D190" s="190"/>
      <c r="E190" s="220" t="str">
        <f t="shared" si="27"/>
        <v/>
      </c>
      <c r="F190" s="221" t="str">
        <f t="shared" si="21"/>
        <v/>
      </c>
      <c r="G190" s="222" t="str">
        <f t="shared" si="22"/>
        <v/>
      </c>
      <c r="H190" s="222" t="str">
        <f t="shared" si="23"/>
        <v/>
      </c>
      <c r="I190" s="223" t="e">
        <f t="shared" si="24"/>
        <v>#VALUE!</v>
      </c>
      <c r="J190" s="222" t="str">
        <f t="shared" si="25"/>
        <v/>
      </c>
      <c r="K190" s="224">
        <v>44345</v>
      </c>
      <c r="L190" s="192"/>
      <c r="M190" s="192"/>
      <c r="N190" s="192"/>
      <c r="O190" s="192"/>
      <c r="P190" s="192"/>
      <c r="Q190" s="225"/>
      <c r="R190" s="225"/>
      <c r="S190" s="173"/>
      <c r="BA190" s="227"/>
      <c r="BB190" s="227"/>
    </row>
    <row r="191" spans="1:54" s="226" customFormat="1" ht="18" customHeight="1">
      <c r="A191" s="227"/>
      <c r="B191" s="227"/>
      <c r="C191" s="227"/>
      <c r="D191" s="227"/>
      <c r="E191" s="228"/>
      <c r="F191" s="229"/>
      <c r="G191" s="230"/>
      <c r="H191" s="230"/>
      <c r="I191" s="231"/>
      <c r="J191" s="230"/>
      <c r="K191" s="232"/>
      <c r="L191" s="227"/>
      <c r="M191" s="227"/>
      <c r="N191" s="227"/>
      <c r="O191" s="227"/>
      <c r="P191" s="227"/>
      <c r="Q191" s="227"/>
      <c r="R191" s="227"/>
      <c r="BA191" s="227"/>
      <c r="BB191" s="227"/>
    </row>
    <row r="192" spans="1:54" s="226" customFormat="1" ht="18" customHeight="1">
      <c r="A192" s="227"/>
      <c r="B192" s="227"/>
      <c r="C192" s="227"/>
      <c r="D192" s="227"/>
      <c r="E192" s="228"/>
      <c r="F192" s="229"/>
      <c r="G192" s="230"/>
      <c r="H192" s="230"/>
      <c r="I192" s="231"/>
      <c r="J192" s="230"/>
      <c r="K192" s="232"/>
      <c r="L192" s="227"/>
      <c r="M192" s="227"/>
      <c r="N192" s="227"/>
      <c r="O192" s="227"/>
      <c r="P192" s="227"/>
      <c r="Q192" s="227"/>
      <c r="R192" s="227"/>
      <c r="BA192" s="227"/>
      <c r="BB192" s="227"/>
    </row>
    <row r="193" spans="1:54" s="226" customFormat="1" ht="18" customHeight="1">
      <c r="A193" s="227"/>
      <c r="B193" s="227"/>
      <c r="C193" s="227"/>
      <c r="D193" s="227"/>
      <c r="E193" s="228"/>
      <c r="F193" s="229"/>
      <c r="G193" s="230"/>
      <c r="H193" s="230"/>
      <c r="I193" s="231"/>
      <c r="J193" s="230"/>
      <c r="K193" s="232"/>
      <c r="L193" s="227"/>
      <c r="M193" s="227"/>
      <c r="N193" s="227"/>
      <c r="O193" s="227"/>
      <c r="P193" s="227"/>
      <c r="Q193" s="227"/>
      <c r="R193" s="227"/>
      <c r="BA193" s="227"/>
      <c r="BB193" s="227"/>
    </row>
    <row r="194" spans="1:54" s="226" customFormat="1" ht="18" customHeight="1">
      <c r="A194" s="227"/>
      <c r="B194" s="227"/>
      <c r="C194" s="227"/>
      <c r="D194" s="227"/>
      <c r="E194" s="228"/>
      <c r="F194" s="229"/>
      <c r="G194" s="230"/>
      <c r="H194" s="230"/>
      <c r="I194" s="231"/>
      <c r="J194" s="230"/>
      <c r="K194" s="232"/>
      <c r="L194" s="227"/>
      <c r="M194" s="227"/>
      <c r="N194" s="227"/>
      <c r="O194" s="227"/>
      <c r="P194" s="227"/>
      <c r="Q194" s="227"/>
      <c r="R194" s="227"/>
      <c r="BA194" s="227"/>
      <c r="BB194" s="227"/>
    </row>
    <row r="195" spans="1:54" s="226" customFormat="1" ht="18" customHeight="1">
      <c r="A195" s="227"/>
      <c r="B195" s="227"/>
      <c r="C195" s="227"/>
      <c r="D195" s="227"/>
      <c r="E195" s="228"/>
      <c r="F195" s="229"/>
      <c r="G195" s="230"/>
      <c r="H195" s="230"/>
      <c r="I195" s="231"/>
      <c r="J195" s="230"/>
      <c r="K195" s="232"/>
      <c r="L195" s="227"/>
      <c r="M195" s="227"/>
      <c r="N195" s="227"/>
      <c r="O195" s="227"/>
      <c r="P195" s="227"/>
      <c r="Q195" s="227"/>
      <c r="R195" s="227"/>
      <c r="BA195" s="227"/>
      <c r="BB195" s="227"/>
    </row>
    <row r="196" spans="1:54" s="226" customFormat="1" ht="18" customHeight="1">
      <c r="A196" s="227"/>
      <c r="B196" s="227"/>
      <c r="C196" s="227"/>
      <c r="D196" s="227"/>
      <c r="E196" s="228"/>
      <c r="F196" s="229"/>
      <c r="G196" s="230"/>
      <c r="H196" s="230"/>
      <c r="I196" s="231"/>
      <c r="J196" s="230"/>
      <c r="K196" s="232"/>
      <c r="L196" s="227"/>
      <c r="M196" s="227"/>
      <c r="N196" s="227"/>
      <c r="O196" s="227"/>
      <c r="P196" s="227"/>
      <c r="Q196" s="227"/>
      <c r="R196" s="227"/>
      <c r="BA196" s="227"/>
      <c r="BB196" s="227"/>
    </row>
    <row r="197" spans="1:54" s="226" customFormat="1" ht="18" customHeight="1">
      <c r="A197" s="227"/>
      <c r="B197" s="227"/>
      <c r="C197" s="227"/>
      <c r="D197" s="227"/>
      <c r="E197" s="228"/>
      <c r="F197" s="229"/>
      <c r="G197" s="230"/>
      <c r="H197" s="230"/>
      <c r="I197" s="231"/>
      <c r="J197" s="230"/>
      <c r="K197" s="232"/>
      <c r="L197" s="227"/>
      <c r="M197" s="227"/>
      <c r="N197" s="227"/>
      <c r="O197" s="227"/>
      <c r="P197" s="227"/>
      <c r="Q197" s="227"/>
      <c r="R197" s="227"/>
      <c r="BA197" s="227"/>
      <c r="BB197" s="227"/>
    </row>
    <row r="198" spans="1:54" s="226" customFormat="1" ht="18" customHeight="1">
      <c r="A198" s="227"/>
      <c r="B198" s="227"/>
      <c r="C198" s="227"/>
      <c r="D198" s="227"/>
      <c r="E198" s="228"/>
      <c r="F198" s="229"/>
      <c r="G198" s="230"/>
      <c r="H198" s="230"/>
      <c r="I198" s="231"/>
      <c r="J198" s="230"/>
      <c r="K198" s="232"/>
      <c r="L198" s="227"/>
      <c r="M198" s="227"/>
      <c r="N198" s="227"/>
      <c r="O198" s="227"/>
      <c r="P198" s="227"/>
      <c r="Q198" s="227"/>
      <c r="R198" s="227"/>
      <c r="BA198" s="227"/>
      <c r="BB198" s="227"/>
    </row>
    <row r="199" spans="1:54" s="226" customFormat="1" ht="18" customHeight="1">
      <c r="A199" s="227"/>
      <c r="B199" s="227"/>
      <c r="C199" s="227"/>
      <c r="D199" s="227"/>
      <c r="E199" s="228"/>
      <c r="F199" s="229"/>
      <c r="G199" s="230"/>
      <c r="H199" s="230"/>
      <c r="I199" s="231"/>
      <c r="J199" s="230"/>
      <c r="K199" s="232"/>
      <c r="L199" s="227"/>
      <c r="M199" s="227"/>
      <c r="N199" s="227"/>
      <c r="O199" s="227"/>
      <c r="P199" s="227"/>
      <c r="Q199" s="227"/>
      <c r="R199" s="227"/>
      <c r="BA199" s="227"/>
      <c r="BB199" s="227"/>
    </row>
    <row r="200" spans="1:54" s="226" customFormat="1" ht="18" customHeight="1">
      <c r="A200" s="227"/>
      <c r="B200" s="227"/>
      <c r="C200" s="227"/>
      <c r="D200" s="227"/>
      <c r="E200" s="228"/>
      <c r="F200" s="229"/>
      <c r="G200" s="230"/>
      <c r="H200" s="230"/>
      <c r="I200" s="231"/>
      <c r="J200" s="230"/>
      <c r="K200" s="232"/>
      <c r="L200" s="227"/>
      <c r="M200" s="227"/>
      <c r="N200" s="227"/>
      <c r="O200" s="227"/>
      <c r="P200" s="227"/>
      <c r="Q200" s="227"/>
      <c r="R200" s="227"/>
      <c r="BA200" s="227"/>
      <c r="BB200" s="227"/>
    </row>
    <row r="201" spans="1:54" s="226" customFormat="1" ht="18" customHeight="1">
      <c r="A201" s="227"/>
      <c r="B201" s="227"/>
      <c r="C201" s="227"/>
      <c r="D201" s="227"/>
      <c r="E201" s="228"/>
      <c r="F201" s="229"/>
      <c r="G201" s="230"/>
      <c r="H201" s="230"/>
      <c r="I201" s="231"/>
      <c r="J201" s="230"/>
      <c r="K201" s="232"/>
      <c r="L201" s="227"/>
      <c r="M201" s="227"/>
      <c r="N201" s="227"/>
      <c r="O201" s="227"/>
      <c r="P201" s="227"/>
      <c r="Q201" s="227"/>
      <c r="R201" s="227"/>
      <c r="BA201" s="227"/>
      <c r="BB201" s="227"/>
    </row>
    <row r="202" spans="1:54" s="226" customFormat="1" ht="18" customHeight="1">
      <c r="A202" s="227"/>
      <c r="B202" s="227"/>
      <c r="C202" s="227"/>
      <c r="D202" s="227"/>
      <c r="E202" s="228"/>
      <c r="F202" s="229"/>
      <c r="G202" s="230"/>
      <c r="H202" s="230"/>
      <c r="I202" s="231"/>
      <c r="J202" s="230"/>
      <c r="K202" s="232"/>
      <c r="L202" s="227"/>
      <c r="M202" s="227"/>
      <c r="N202" s="227"/>
      <c r="O202" s="227"/>
      <c r="P202" s="227"/>
      <c r="Q202" s="227"/>
      <c r="R202" s="227"/>
      <c r="BA202" s="227"/>
      <c r="BB202" s="227"/>
    </row>
    <row r="203" spans="1:54" s="226" customFormat="1" ht="18" customHeight="1">
      <c r="A203" s="227"/>
      <c r="B203" s="227"/>
      <c r="C203" s="227"/>
      <c r="D203" s="227"/>
      <c r="E203" s="228"/>
      <c r="F203" s="229"/>
      <c r="G203" s="230"/>
      <c r="H203" s="230"/>
      <c r="I203" s="231"/>
      <c r="J203" s="230"/>
      <c r="K203" s="232"/>
      <c r="L203" s="227"/>
      <c r="M203" s="227"/>
      <c r="N203" s="227"/>
      <c r="O203" s="227"/>
      <c r="P203" s="227"/>
      <c r="Q203" s="227"/>
      <c r="R203" s="227"/>
      <c r="BA203" s="227"/>
      <c r="BB203" s="227"/>
    </row>
    <row r="204" spans="1:54" s="226" customFormat="1" ht="18" customHeight="1">
      <c r="A204" s="227"/>
      <c r="B204" s="227"/>
      <c r="C204" s="227"/>
      <c r="D204" s="227"/>
      <c r="E204" s="228"/>
      <c r="F204" s="229"/>
      <c r="G204" s="230"/>
      <c r="H204" s="230"/>
      <c r="I204" s="231"/>
      <c r="J204" s="230"/>
      <c r="K204" s="232"/>
      <c r="L204" s="227"/>
      <c r="M204" s="227"/>
      <c r="N204" s="227"/>
      <c r="O204" s="227"/>
      <c r="P204" s="227"/>
      <c r="Q204" s="227"/>
      <c r="R204" s="227"/>
      <c r="BA204" s="227"/>
      <c r="BB204" s="227"/>
    </row>
    <row r="205" spans="1:54" s="226" customFormat="1" ht="18" customHeight="1">
      <c r="A205" s="227"/>
      <c r="B205" s="227"/>
      <c r="C205" s="227"/>
      <c r="D205" s="227"/>
      <c r="E205" s="228"/>
      <c r="F205" s="229"/>
      <c r="G205" s="230"/>
      <c r="H205" s="230"/>
      <c r="I205" s="231"/>
      <c r="J205" s="230"/>
      <c r="K205" s="232"/>
      <c r="L205" s="227"/>
      <c r="M205" s="227"/>
      <c r="N205" s="227"/>
      <c r="O205" s="227"/>
      <c r="P205" s="227"/>
      <c r="Q205" s="227"/>
      <c r="R205" s="227"/>
      <c r="BA205" s="227"/>
      <c r="BB205" s="227"/>
    </row>
    <row r="206" spans="1:54" s="226" customFormat="1" ht="18" customHeight="1">
      <c r="A206" s="227"/>
      <c r="B206" s="227"/>
      <c r="C206" s="227"/>
      <c r="D206" s="227"/>
      <c r="E206" s="228"/>
      <c r="F206" s="229"/>
      <c r="G206" s="230"/>
      <c r="H206" s="230"/>
      <c r="I206" s="231"/>
      <c r="J206" s="230"/>
      <c r="K206" s="232"/>
      <c r="L206" s="227"/>
      <c r="M206" s="227"/>
      <c r="N206" s="227"/>
      <c r="O206" s="227"/>
      <c r="P206" s="227"/>
      <c r="Q206" s="227"/>
      <c r="R206" s="227"/>
      <c r="BA206" s="227"/>
      <c r="BB206" s="227"/>
    </row>
    <row r="207" spans="1:54" s="226" customFormat="1" ht="18" customHeight="1">
      <c r="A207" s="227"/>
      <c r="B207" s="227"/>
      <c r="C207" s="227"/>
      <c r="D207" s="227"/>
      <c r="E207" s="228"/>
      <c r="F207" s="229"/>
      <c r="G207" s="230"/>
      <c r="H207" s="230"/>
      <c r="I207" s="231"/>
      <c r="J207" s="230"/>
      <c r="K207" s="232"/>
      <c r="L207" s="227"/>
      <c r="M207" s="227"/>
      <c r="N207" s="227"/>
      <c r="O207" s="227"/>
      <c r="P207" s="227"/>
      <c r="Q207" s="227"/>
      <c r="R207" s="227"/>
      <c r="BA207" s="227"/>
      <c r="BB207" s="227"/>
    </row>
    <row r="208" spans="1:54" s="226" customFormat="1" ht="18" customHeight="1">
      <c r="A208" s="227"/>
      <c r="B208" s="227"/>
      <c r="C208" s="227"/>
      <c r="D208" s="227"/>
      <c r="E208" s="228"/>
      <c r="F208" s="229"/>
      <c r="G208" s="230"/>
      <c r="H208" s="230"/>
      <c r="I208" s="231"/>
      <c r="J208" s="230"/>
      <c r="K208" s="232"/>
      <c r="L208" s="227"/>
      <c r="M208" s="227"/>
      <c r="N208" s="227"/>
      <c r="O208" s="227"/>
      <c r="P208" s="227"/>
      <c r="Q208" s="227"/>
      <c r="R208" s="227"/>
      <c r="BA208" s="227"/>
      <c r="BB208" s="227"/>
    </row>
    <row r="209" spans="1:54" s="226" customFormat="1" ht="18" customHeight="1">
      <c r="A209" s="227"/>
      <c r="B209" s="227"/>
      <c r="C209" s="227"/>
      <c r="D209" s="227"/>
      <c r="E209" s="228"/>
      <c r="F209" s="229"/>
      <c r="G209" s="230"/>
      <c r="H209" s="230"/>
      <c r="I209" s="231"/>
      <c r="J209" s="230"/>
      <c r="K209" s="232"/>
      <c r="L209" s="227"/>
      <c r="M209" s="227"/>
      <c r="N209" s="227"/>
      <c r="O209" s="227"/>
      <c r="P209" s="227"/>
      <c r="Q209" s="227"/>
      <c r="R209" s="227"/>
      <c r="BA209" s="227"/>
      <c r="BB209" s="227"/>
    </row>
    <row r="210" spans="1:54" s="226" customFormat="1" ht="18" customHeight="1">
      <c r="A210" s="227"/>
      <c r="B210" s="227"/>
      <c r="C210" s="227"/>
      <c r="D210" s="227"/>
      <c r="E210" s="228"/>
      <c r="F210" s="229"/>
      <c r="G210" s="230"/>
      <c r="H210" s="230"/>
      <c r="I210" s="231"/>
      <c r="J210" s="230"/>
      <c r="K210" s="232"/>
      <c r="L210" s="227"/>
      <c r="M210" s="227"/>
      <c r="N210" s="227"/>
      <c r="O210" s="227"/>
      <c r="P210" s="227"/>
      <c r="Q210" s="227"/>
      <c r="R210" s="227"/>
      <c r="BA210" s="227"/>
      <c r="BB210" s="227"/>
    </row>
    <row r="211" spans="1:54" s="226" customFormat="1" ht="18" customHeight="1">
      <c r="A211" s="227"/>
      <c r="B211" s="227"/>
      <c r="C211" s="227"/>
      <c r="D211" s="227"/>
      <c r="E211" s="228"/>
      <c r="F211" s="229"/>
      <c r="G211" s="230"/>
      <c r="H211" s="230"/>
      <c r="I211" s="231"/>
      <c r="J211" s="230"/>
      <c r="K211" s="232"/>
      <c r="L211" s="227"/>
      <c r="M211" s="227"/>
      <c r="N211" s="227"/>
      <c r="O211" s="227"/>
      <c r="P211" s="227"/>
      <c r="Q211" s="227"/>
      <c r="R211" s="227"/>
      <c r="BA211" s="227"/>
      <c r="BB211" s="227"/>
    </row>
    <row r="212" spans="1:54" s="226" customFormat="1" ht="18" customHeight="1">
      <c r="A212" s="227"/>
      <c r="B212" s="227"/>
      <c r="C212" s="227"/>
      <c r="D212" s="227"/>
      <c r="E212" s="228"/>
      <c r="F212" s="229"/>
      <c r="G212" s="230"/>
      <c r="H212" s="230"/>
      <c r="I212" s="231"/>
      <c r="J212" s="230"/>
      <c r="K212" s="232"/>
      <c r="L212" s="227"/>
      <c r="M212" s="227"/>
      <c r="N212" s="227"/>
      <c r="O212" s="227"/>
      <c r="P212" s="227"/>
      <c r="Q212" s="227"/>
      <c r="R212" s="227"/>
      <c r="BA212" s="227"/>
      <c r="BB212" s="227"/>
    </row>
    <row r="213" spans="1:54" s="226" customFormat="1" ht="18" customHeight="1">
      <c r="A213" s="227"/>
      <c r="B213" s="227"/>
      <c r="C213" s="227"/>
      <c r="D213" s="227"/>
      <c r="E213" s="228"/>
      <c r="F213" s="229"/>
      <c r="G213" s="230"/>
      <c r="H213" s="230"/>
      <c r="I213" s="231"/>
      <c r="J213" s="230"/>
      <c r="K213" s="232"/>
      <c r="L213" s="227"/>
      <c r="M213" s="227"/>
      <c r="N213" s="227"/>
      <c r="O213" s="227"/>
      <c r="P213" s="227"/>
      <c r="Q213" s="227"/>
      <c r="R213" s="227"/>
      <c r="BA213" s="227"/>
      <c r="BB213" s="227"/>
    </row>
    <row r="214" spans="1:54" s="226" customFormat="1" ht="18" customHeight="1">
      <c r="A214" s="227"/>
      <c r="B214" s="227"/>
      <c r="C214" s="227"/>
      <c r="D214" s="227"/>
      <c r="E214" s="228"/>
      <c r="F214" s="229"/>
      <c r="G214" s="230"/>
      <c r="H214" s="230"/>
      <c r="I214" s="231"/>
      <c r="J214" s="230"/>
      <c r="K214" s="232"/>
      <c r="L214" s="227"/>
      <c r="M214" s="227"/>
      <c r="N214" s="227"/>
      <c r="O214" s="227"/>
      <c r="P214" s="227"/>
      <c r="Q214" s="227"/>
      <c r="R214" s="227"/>
      <c r="BA214" s="227"/>
      <c r="BB214" s="227"/>
    </row>
    <row r="215" spans="1:54" s="226" customFormat="1" ht="18" customHeight="1">
      <c r="A215" s="227"/>
      <c r="B215" s="227"/>
      <c r="C215" s="227"/>
      <c r="D215" s="227"/>
      <c r="E215" s="228"/>
      <c r="F215" s="229"/>
      <c r="G215" s="230"/>
      <c r="H215" s="230"/>
      <c r="I215" s="231"/>
      <c r="J215" s="230"/>
      <c r="K215" s="232"/>
      <c r="L215" s="227"/>
      <c r="M215" s="227"/>
      <c r="N215" s="227"/>
      <c r="O215" s="227"/>
      <c r="P215" s="227"/>
      <c r="Q215" s="227"/>
      <c r="R215" s="227"/>
      <c r="BA215" s="227"/>
      <c r="BB215" s="227"/>
    </row>
    <row r="216" spans="1:54" s="226" customFormat="1" ht="18" customHeight="1">
      <c r="A216" s="227"/>
      <c r="B216" s="227"/>
      <c r="C216" s="227"/>
      <c r="D216" s="227"/>
      <c r="E216" s="228"/>
      <c r="F216" s="229"/>
      <c r="G216" s="230"/>
      <c r="H216" s="230"/>
      <c r="I216" s="231"/>
      <c r="J216" s="230"/>
      <c r="K216" s="232"/>
      <c r="L216" s="227"/>
      <c r="M216" s="227"/>
      <c r="N216" s="227"/>
      <c r="O216" s="227"/>
      <c r="P216" s="227"/>
      <c r="Q216" s="227"/>
      <c r="R216" s="227"/>
      <c r="BA216" s="227"/>
      <c r="BB216" s="227"/>
    </row>
    <row r="217" spans="1:54" s="226" customFormat="1" ht="18" customHeight="1">
      <c r="A217" s="227"/>
      <c r="B217" s="227"/>
      <c r="C217" s="227"/>
      <c r="D217" s="227"/>
      <c r="E217" s="228"/>
      <c r="F217" s="229"/>
      <c r="G217" s="230"/>
      <c r="H217" s="230"/>
      <c r="I217" s="231"/>
      <c r="J217" s="230"/>
      <c r="K217" s="232"/>
      <c r="L217" s="227"/>
      <c r="M217" s="227"/>
      <c r="N217" s="227"/>
      <c r="O217" s="227"/>
      <c r="P217" s="227"/>
      <c r="Q217" s="227"/>
      <c r="R217" s="227"/>
      <c r="BA217" s="227"/>
      <c r="BB217" s="227"/>
    </row>
    <row r="218" spans="1:54" s="226" customFormat="1" ht="18" customHeight="1">
      <c r="A218" s="227"/>
      <c r="B218" s="227"/>
      <c r="C218" s="227"/>
      <c r="D218" s="227"/>
      <c r="E218" s="228"/>
      <c r="F218" s="229"/>
      <c r="G218" s="230"/>
      <c r="H218" s="230"/>
      <c r="I218" s="231"/>
      <c r="J218" s="230"/>
      <c r="K218" s="232"/>
      <c r="L218" s="227"/>
      <c r="M218" s="227"/>
      <c r="N218" s="227"/>
      <c r="O218" s="227"/>
      <c r="P218" s="227"/>
      <c r="Q218" s="227"/>
      <c r="R218" s="227"/>
      <c r="BA218" s="227"/>
      <c r="BB218" s="227"/>
    </row>
    <row r="219" spans="1:54" s="226" customFormat="1" ht="18" customHeight="1">
      <c r="A219" s="227"/>
      <c r="B219" s="227"/>
      <c r="C219" s="227"/>
      <c r="D219" s="227"/>
      <c r="E219" s="228"/>
      <c r="F219" s="229"/>
      <c r="G219" s="230"/>
      <c r="H219" s="230"/>
      <c r="I219" s="231"/>
      <c r="J219" s="230"/>
      <c r="K219" s="232"/>
      <c r="L219" s="227"/>
      <c r="M219" s="227"/>
      <c r="N219" s="227"/>
      <c r="O219" s="227"/>
      <c r="P219" s="227"/>
      <c r="Q219" s="227"/>
      <c r="R219" s="227"/>
      <c r="BA219" s="227"/>
      <c r="BB219" s="227"/>
    </row>
    <row r="220" spans="1:54" s="226" customFormat="1" ht="18" customHeight="1">
      <c r="A220" s="227"/>
      <c r="B220" s="227"/>
      <c r="C220" s="227"/>
      <c r="D220" s="227"/>
      <c r="E220" s="228"/>
      <c r="F220" s="229"/>
      <c r="G220" s="230"/>
      <c r="H220" s="230"/>
      <c r="I220" s="231"/>
      <c r="J220" s="230"/>
      <c r="K220" s="232"/>
      <c r="L220" s="227"/>
      <c r="M220" s="227"/>
      <c r="N220" s="227"/>
      <c r="O220" s="227"/>
      <c r="P220" s="227"/>
      <c r="Q220" s="227"/>
      <c r="R220" s="227"/>
      <c r="BA220" s="227"/>
      <c r="BB220" s="227"/>
    </row>
    <row r="221" spans="1:54" s="226" customFormat="1" ht="18" customHeight="1">
      <c r="A221" s="227"/>
      <c r="B221" s="227"/>
      <c r="C221" s="227"/>
      <c r="D221" s="227"/>
      <c r="E221" s="228"/>
      <c r="F221" s="229"/>
      <c r="G221" s="230"/>
      <c r="H221" s="230"/>
      <c r="I221" s="231"/>
      <c r="J221" s="230"/>
      <c r="K221" s="232"/>
      <c r="L221" s="227"/>
      <c r="M221" s="227"/>
      <c r="N221" s="227"/>
      <c r="O221" s="227"/>
      <c r="P221" s="227"/>
      <c r="Q221" s="227"/>
      <c r="R221" s="227"/>
      <c r="BA221" s="227"/>
      <c r="BB221" s="227"/>
    </row>
    <row r="222" spans="1:54" s="226" customFormat="1" ht="18" customHeight="1">
      <c r="A222" s="227"/>
      <c r="B222" s="227"/>
      <c r="C222" s="227"/>
      <c r="D222" s="227"/>
      <c r="E222" s="228"/>
      <c r="F222" s="229"/>
      <c r="G222" s="230"/>
      <c r="H222" s="230"/>
      <c r="I222" s="231"/>
      <c r="J222" s="230"/>
      <c r="K222" s="232"/>
      <c r="L222" s="227"/>
      <c r="M222" s="227"/>
      <c r="N222" s="227"/>
      <c r="O222" s="227"/>
      <c r="P222" s="227"/>
      <c r="Q222" s="227"/>
      <c r="R222" s="227"/>
      <c r="BA222" s="227"/>
      <c r="BB222" s="227"/>
    </row>
    <row r="223" spans="1:54" s="226" customFormat="1" ht="18" customHeight="1">
      <c r="A223" s="227"/>
      <c r="B223" s="227"/>
      <c r="C223" s="227"/>
      <c r="D223" s="227"/>
      <c r="E223" s="228"/>
      <c r="F223" s="229"/>
      <c r="G223" s="230"/>
      <c r="H223" s="230"/>
      <c r="I223" s="231"/>
      <c r="J223" s="230"/>
      <c r="K223" s="232"/>
      <c r="L223" s="227"/>
      <c r="M223" s="227"/>
      <c r="N223" s="227"/>
      <c r="O223" s="227"/>
      <c r="P223" s="227"/>
      <c r="Q223" s="227"/>
      <c r="R223" s="227"/>
      <c r="BA223" s="227"/>
      <c r="BB223" s="227"/>
    </row>
    <row r="224" spans="1:54" s="226" customFormat="1" ht="18" customHeight="1">
      <c r="A224" s="227"/>
      <c r="B224" s="227"/>
      <c r="C224" s="227"/>
      <c r="D224" s="227"/>
      <c r="E224" s="228"/>
      <c r="F224" s="229"/>
      <c r="G224" s="230"/>
      <c r="H224" s="230"/>
      <c r="I224" s="231"/>
      <c r="J224" s="230"/>
      <c r="K224" s="232"/>
      <c r="L224" s="227"/>
      <c r="M224" s="227"/>
      <c r="N224" s="227"/>
      <c r="O224" s="227"/>
      <c r="P224" s="227"/>
      <c r="Q224" s="227"/>
      <c r="R224" s="227"/>
      <c r="BA224" s="227"/>
      <c r="BB224" s="227"/>
    </row>
    <row r="225" spans="1:54" s="226" customFormat="1" ht="18" customHeight="1">
      <c r="A225" s="227"/>
      <c r="B225" s="227"/>
      <c r="C225" s="227"/>
      <c r="D225" s="227"/>
      <c r="E225" s="228"/>
      <c r="F225" s="229"/>
      <c r="G225" s="230"/>
      <c r="H225" s="230"/>
      <c r="I225" s="231"/>
      <c r="J225" s="230"/>
      <c r="K225" s="232"/>
      <c r="L225" s="227"/>
      <c r="M225" s="227"/>
      <c r="N225" s="227"/>
      <c r="O225" s="227"/>
      <c r="P225" s="227"/>
      <c r="Q225" s="227"/>
      <c r="R225" s="227"/>
      <c r="BA225" s="227"/>
      <c r="BB225" s="227"/>
    </row>
    <row r="226" spans="1:54" s="226" customFormat="1" ht="18" customHeight="1">
      <c r="A226" s="227"/>
      <c r="B226" s="227"/>
      <c r="C226" s="227"/>
      <c r="D226" s="227"/>
      <c r="E226" s="228"/>
      <c r="F226" s="229"/>
      <c r="G226" s="230"/>
      <c r="H226" s="230"/>
      <c r="I226" s="231"/>
      <c r="J226" s="230"/>
      <c r="K226" s="232"/>
      <c r="L226" s="227"/>
      <c r="M226" s="227"/>
      <c r="N226" s="227"/>
      <c r="O226" s="227"/>
      <c r="P226" s="227"/>
      <c r="Q226" s="227"/>
      <c r="R226" s="227"/>
      <c r="BA226" s="227"/>
      <c r="BB226" s="227"/>
    </row>
    <row r="227" spans="1:54" s="226" customFormat="1" ht="18" customHeight="1">
      <c r="A227" s="227"/>
      <c r="B227" s="227"/>
      <c r="C227" s="227"/>
      <c r="D227" s="227"/>
      <c r="E227" s="228"/>
      <c r="F227" s="229"/>
      <c r="G227" s="230"/>
      <c r="H227" s="230"/>
      <c r="I227" s="231"/>
      <c r="J227" s="230"/>
      <c r="K227" s="232"/>
      <c r="L227" s="227"/>
      <c r="M227" s="227"/>
      <c r="N227" s="227"/>
      <c r="O227" s="227"/>
      <c r="P227" s="227"/>
      <c r="Q227" s="227"/>
      <c r="R227" s="227"/>
      <c r="BA227" s="227"/>
      <c r="BB227" s="227"/>
    </row>
    <row r="228" spans="1:54" s="226" customFormat="1" ht="18" customHeight="1">
      <c r="A228" s="227"/>
      <c r="B228" s="227"/>
      <c r="C228" s="227"/>
      <c r="D228" s="227"/>
      <c r="E228" s="228"/>
      <c r="F228" s="229"/>
      <c r="G228" s="230"/>
      <c r="H228" s="230"/>
      <c r="I228" s="231"/>
      <c r="J228" s="230"/>
      <c r="K228" s="232"/>
      <c r="L228" s="227"/>
      <c r="M228" s="227"/>
      <c r="N228" s="227"/>
      <c r="O228" s="227"/>
      <c r="P228" s="227"/>
      <c r="Q228" s="227"/>
      <c r="R228" s="227"/>
      <c r="BA228" s="227"/>
      <c r="BB228" s="227"/>
    </row>
    <row r="229" spans="1:54" s="226" customFormat="1" ht="18" customHeight="1">
      <c r="A229" s="227"/>
      <c r="B229" s="227"/>
      <c r="C229" s="227"/>
      <c r="D229" s="227"/>
      <c r="E229" s="228"/>
      <c r="F229" s="229"/>
      <c r="G229" s="230"/>
      <c r="H229" s="230"/>
      <c r="I229" s="231"/>
      <c r="J229" s="230"/>
      <c r="K229" s="232"/>
      <c r="L229" s="227"/>
      <c r="M229" s="227"/>
      <c r="N229" s="227"/>
      <c r="O229" s="227"/>
      <c r="P229" s="227"/>
      <c r="Q229" s="227"/>
      <c r="R229" s="227"/>
      <c r="BA229" s="227"/>
      <c r="BB229" s="227"/>
    </row>
    <row r="230" spans="1:54" s="226" customFormat="1" ht="18" customHeight="1">
      <c r="A230" s="227"/>
      <c r="B230" s="227"/>
      <c r="C230" s="227"/>
      <c r="D230" s="227"/>
      <c r="E230" s="228"/>
      <c r="F230" s="229"/>
      <c r="G230" s="230"/>
      <c r="H230" s="230"/>
      <c r="I230" s="231"/>
      <c r="J230" s="230"/>
      <c r="K230" s="232"/>
      <c r="L230" s="227"/>
      <c r="M230" s="227"/>
      <c r="N230" s="227"/>
      <c r="O230" s="227"/>
      <c r="P230" s="227"/>
      <c r="Q230" s="227"/>
      <c r="R230" s="227"/>
      <c r="BA230" s="227"/>
      <c r="BB230" s="227"/>
    </row>
    <row r="231" spans="1:54" s="226" customFormat="1" ht="18" customHeight="1">
      <c r="A231" s="227"/>
      <c r="B231" s="227"/>
      <c r="C231" s="227"/>
      <c r="D231" s="227"/>
      <c r="E231" s="228"/>
      <c r="F231" s="229"/>
      <c r="G231" s="230"/>
      <c r="H231" s="230"/>
      <c r="I231" s="231"/>
      <c r="J231" s="230"/>
      <c r="K231" s="232"/>
      <c r="L231" s="227"/>
      <c r="M231" s="227"/>
      <c r="N231" s="227"/>
      <c r="O231" s="227"/>
      <c r="P231" s="227"/>
      <c r="Q231" s="227"/>
      <c r="R231" s="227"/>
      <c r="BA231" s="227"/>
      <c r="BB231" s="227"/>
    </row>
    <row r="232" spans="1:54" s="226" customFormat="1" ht="18" customHeight="1">
      <c r="A232" s="227"/>
      <c r="B232" s="227"/>
      <c r="C232" s="227"/>
      <c r="D232" s="227"/>
      <c r="E232" s="228"/>
      <c r="F232" s="229"/>
      <c r="G232" s="230"/>
      <c r="H232" s="230"/>
      <c r="I232" s="231"/>
      <c r="J232" s="230"/>
      <c r="K232" s="232"/>
      <c r="L232" s="227"/>
      <c r="M232" s="227"/>
      <c r="N232" s="227"/>
      <c r="O232" s="227"/>
      <c r="P232" s="227"/>
      <c r="Q232" s="227"/>
      <c r="R232" s="227"/>
      <c r="BA232" s="227"/>
      <c r="BB232" s="227"/>
    </row>
    <row r="233" spans="1:54" ht="18" customHeight="1">
      <c r="A233" s="192"/>
      <c r="B233" s="192"/>
      <c r="C233" s="192"/>
      <c r="D233" s="192"/>
      <c r="E233" s="192"/>
      <c r="F233" s="233"/>
      <c r="G233" s="192"/>
      <c r="H233" s="192"/>
      <c r="I233" s="192"/>
      <c r="J233" s="192"/>
      <c r="K233" s="192"/>
      <c r="L233" s="192"/>
      <c r="M233" s="192"/>
      <c r="N233" s="192"/>
      <c r="O233" s="192"/>
      <c r="P233" s="192"/>
      <c r="Q233" s="234">
        <f>IF(Q146-1&gt;=0,Q146-1,0)</f>
        <v>0</v>
      </c>
      <c r="R233" s="234">
        <f>IF(Q146&gt;0,R146+1,0)</f>
        <v>0</v>
      </c>
      <c r="BA233" s="192"/>
      <c r="BB233" s="192"/>
    </row>
    <row r="234" spans="1:54" ht="18" customHeight="1">
      <c r="A234" s="192"/>
      <c r="B234" s="192"/>
      <c r="C234" s="192"/>
      <c r="D234" s="192"/>
      <c r="E234" s="235" t="s">
        <v>229</v>
      </c>
      <c r="F234" s="236"/>
      <c r="G234" s="236"/>
      <c r="H234" s="236"/>
      <c r="I234" s="236"/>
      <c r="J234" s="237">
        <f>MAX(L11:L13)</f>
        <v>60</v>
      </c>
      <c r="K234" s="192"/>
      <c r="L234" s="192"/>
      <c r="M234" s="192"/>
      <c r="N234" s="192"/>
      <c r="O234" s="192"/>
      <c r="P234" s="192"/>
      <c r="Q234" s="214">
        <f t="shared" ref="Q234:Q244" si="28">IF(Q233-1&gt;=0,Q233-1,0)</f>
        <v>0</v>
      </c>
      <c r="R234" s="214">
        <f t="shared" ref="R234:R244" si="29">IF(Q233&gt;0,R233+1,0)</f>
        <v>0</v>
      </c>
      <c r="BA234" s="238"/>
      <c r="BB234" s="236"/>
    </row>
    <row r="235" spans="1:54" ht="18" customHeight="1">
      <c r="A235" s="192"/>
      <c r="B235" s="192"/>
      <c r="C235" s="192"/>
      <c r="D235" s="192"/>
      <c r="E235" s="239" t="s">
        <v>233</v>
      </c>
      <c r="F235" s="240"/>
      <c r="G235" s="240"/>
      <c r="H235" s="240"/>
      <c r="I235" s="240"/>
      <c r="J235" s="241" t="s">
        <v>234</v>
      </c>
      <c r="K235" s="192"/>
      <c r="L235" s="192"/>
      <c r="M235" s="192"/>
      <c r="N235" s="192"/>
      <c r="O235" s="192"/>
      <c r="P235" s="192"/>
      <c r="Q235" s="214">
        <f t="shared" si="28"/>
        <v>0</v>
      </c>
      <c r="R235" s="214">
        <f t="shared" si="29"/>
        <v>0</v>
      </c>
      <c r="BA235" s="242"/>
      <c r="BB235" s="240"/>
    </row>
    <row r="236" spans="1:54" ht="18" customHeight="1">
      <c r="A236" s="192"/>
      <c r="B236" s="192"/>
      <c r="C236" s="192"/>
      <c r="E236" s="243" t="s">
        <v>235</v>
      </c>
      <c r="F236" s="244"/>
      <c r="G236" s="245"/>
      <c r="H236" s="245"/>
      <c r="I236" s="245"/>
      <c r="J236" s="246">
        <v>1</v>
      </c>
      <c r="Q236" s="214">
        <f t="shared" si="28"/>
        <v>0</v>
      </c>
      <c r="R236" s="214">
        <f t="shared" si="29"/>
        <v>0</v>
      </c>
      <c r="BA236" s="247"/>
      <c r="BB236" s="245"/>
    </row>
    <row r="237" spans="1:54" ht="18" customHeight="1">
      <c r="A237" s="192"/>
      <c r="B237" s="192"/>
      <c r="C237" s="192"/>
      <c r="E237" s="248" t="s">
        <v>236</v>
      </c>
      <c r="F237" s="244"/>
      <c r="G237" s="244"/>
      <c r="H237" s="244"/>
      <c r="I237" s="244"/>
      <c r="J237" s="246"/>
      <c r="Q237" s="214">
        <f t="shared" si="28"/>
        <v>0</v>
      </c>
      <c r="R237" s="214">
        <f t="shared" si="29"/>
        <v>0</v>
      </c>
      <c r="BA237" s="249"/>
      <c r="BB237" s="244"/>
    </row>
    <row r="238" spans="1:54" ht="18" customHeight="1">
      <c r="A238" s="192"/>
      <c r="B238" s="192"/>
      <c r="C238" s="192"/>
      <c r="E238" s="248"/>
      <c r="F238" s="244"/>
      <c r="G238" s="244"/>
      <c r="H238" s="244"/>
      <c r="I238" s="244"/>
      <c r="J238" s="250"/>
      <c r="Q238" s="214">
        <f t="shared" si="28"/>
        <v>0</v>
      </c>
      <c r="R238" s="214">
        <f t="shared" si="29"/>
        <v>0</v>
      </c>
      <c r="BA238" s="249"/>
      <c r="BB238" s="244"/>
    </row>
    <row r="239" spans="1:54" ht="18" customHeight="1">
      <c r="A239" s="192"/>
      <c r="B239" s="192"/>
      <c r="C239" s="192"/>
      <c r="E239" s="248" t="s">
        <v>237</v>
      </c>
      <c r="F239" s="244"/>
      <c r="G239" s="244"/>
      <c r="H239" s="244"/>
      <c r="I239" s="244"/>
      <c r="J239" s="251"/>
      <c r="Q239" s="214">
        <f t="shared" si="28"/>
        <v>0</v>
      </c>
      <c r="R239" s="214">
        <f t="shared" si="29"/>
        <v>0</v>
      </c>
      <c r="BA239" s="249"/>
      <c r="BB239" s="244"/>
    </row>
    <row r="240" spans="1:54" ht="18" customHeight="1">
      <c r="A240" s="192"/>
      <c r="B240" s="192"/>
      <c r="C240" s="192"/>
      <c r="Q240" s="214">
        <f t="shared" si="28"/>
        <v>0</v>
      </c>
      <c r="R240" s="214">
        <f t="shared" si="29"/>
        <v>0</v>
      </c>
    </row>
    <row r="241" spans="1:18" ht="18" customHeight="1">
      <c r="A241" s="192"/>
      <c r="B241" s="192"/>
      <c r="C241" s="192"/>
      <c r="E241" s="253" t="s">
        <v>238</v>
      </c>
      <c r="F241" s="180"/>
      <c r="G241" s="180"/>
      <c r="H241" s="180"/>
      <c r="I241" s="179"/>
      <c r="J241" s="254">
        <f>MAX(K11:K13)</f>
        <v>8.3333333333333339E-4</v>
      </c>
      <c r="Q241" s="214">
        <f t="shared" si="28"/>
        <v>0</v>
      </c>
      <c r="R241" s="214">
        <f t="shared" si="29"/>
        <v>0</v>
      </c>
    </row>
    <row r="242" spans="1:18" ht="18" customHeight="1">
      <c r="A242" s="192"/>
      <c r="B242" s="192"/>
      <c r="C242" s="192"/>
      <c r="Q242" s="214">
        <f t="shared" si="28"/>
        <v>0</v>
      </c>
      <c r="R242" s="214">
        <f t="shared" si="29"/>
        <v>0</v>
      </c>
    </row>
    <row r="243" spans="1:18" ht="18" customHeight="1">
      <c r="A243" s="192"/>
      <c r="B243" s="192"/>
      <c r="C243" s="192"/>
      <c r="Q243" s="214">
        <f t="shared" si="28"/>
        <v>0</v>
      </c>
      <c r="R243" s="214">
        <f t="shared" si="29"/>
        <v>0</v>
      </c>
    </row>
    <row r="244" spans="1:18" ht="18" customHeight="1">
      <c r="A244" s="192"/>
      <c r="B244" s="192"/>
      <c r="C244" s="192"/>
      <c r="Q244" s="214">
        <f t="shared" si="28"/>
        <v>0</v>
      </c>
      <c r="R244" s="214">
        <f t="shared" si="29"/>
        <v>0</v>
      </c>
    </row>
    <row r="245" spans="1:18" ht="18" customHeight="1">
      <c r="A245" s="192"/>
      <c r="B245" s="192"/>
      <c r="C245" s="192"/>
      <c r="Q245" s="192"/>
      <c r="R245" s="192"/>
    </row>
    <row r="246" spans="1:18" ht="18" customHeight="1">
      <c r="A246" s="192"/>
      <c r="B246" s="192"/>
      <c r="C246" s="192"/>
      <c r="Q246" s="192"/>
      <c r="R246" s="192"/>
    </row>
    <row r="247" spans="1:18" ht="18" customHeight="1">
      <c r="A247" s="192"/>
      <c r="B247" s="192"/>
      <c r="C247" s="192"/>
      <c r="Q247" s="192"/>
      <c r="R247" s="192"/>
    </row>
    <row r="248" spans="1:18" ht="18" customHeight="1">
      <c r="A248" s="192"/>
      <c r="B248" s="192"/>
      <c r="C248" s="192"/>
      <c r="Q248" s="192"/>
      <c r="R248" s="192"/>
    </row>
    <row r="249" spans="1:18" ht="18" customHeight="1">
      <c r="A249" s="192"/>
      <c r="B249" s="192"/>
      <c r="C249" s="192"/>
      <c r="Q249" s="192"/>
      <c r="R249" s="192"/>
    </row>
    <row r="250" spans="1:18" ht="18" customHeight="1">
      <c r="A250" s="192"/>
      <c r="B250" s="192"/>
      <c r="C250" s="192"/>
      <c r="Q250" s="192"/>
      <c r="R250" s="192"/>
    </row>
    <row r="251" spans="1:18" ht="18" customHeight="1">
      <c r="A251" s="192"/>
      <c r="B251" s="192"/>
      <c r="C251" s="192"/>
      <c r="Q251" s="192"/>
      <c r="R251" s="192"/>
    </row>
    <row r="252" spans="1:18" ht="18" customHeight="1">
      <c r="A252" s="192"/>
      <c r="B252" s="192"/>
      <c r="C252" s="192"/>
      <c r="Q252" s="192"/>
      <c r="R252" s="192"/>
    </row>
    <row r="253" spans="1:18" ht="18" customHeight="1">
      <c r="A253" s="192"/>
      <c r="B253" s="192"/>
      <c r="C253" s="192"/>
      <c r="Q253" s="192"/>
      <c r="R253" s="192"/>
    </row>
    <row r="254" spans="1:18" ht="18" customHeight="1">
      <c r="A254" s="192"/>
      <c r="B254" s="192"/>
      <c r="C254" s="192"/>
      <c r="Q254" s="192"/>
      <c r="R254" s="192"/>
    </row>
    <row r="255" spans="1:18" ht="18" customHeight="1">
      <c r="A255" s="192"/>
      <c r="B255" s="192"/>
      <c r="C255" s="192"/>
      <c r="Q255" s="192"/>
      <c r="R255" s="192"/>
    </row>
    <row r="256" spans="1:18" ht="18" customHeight="1">
      <c r="A256" s="192"/>
      <c r="B256" s="192"/>
      <c r="C256" s="192"/>
      <c r="Q256" s="192"/>
      <c r="R256" s="192"/>
    </row>
    <row r="257" spans="1:18" ht="18" customHeight="1">
      <c r="A257" s="192"/>
      <c r="B257" s="192"/>
      <c r="C257" s="192"/>
      <c r="Q257" s="192"/>
      <c r="R257" s="192"/>
    </row>
    <row r="258" spans="1:18" ht="18" customHeight="1">
      <c r="A258" s="192"/>
      <c r="B258" s="192"/>
      <c r="C258" s="192"/>
      <c r="Q258" s="192"/>
      <c r="R258" s="192"/>
    </row>
    <row r="259" spans="1:18" ht="18" customHeight="1">
      <c r="A259" s="192"/>
      <c r="B259" s="192"/>
      <c r="C259" s="192"/>
      <c r="Q259" s="192"/>
      <c r="R259" s="192"/>
    </row>
    <row r="260" spans="1:18" ht="18" customHeight="1">
      <c r="Q260" s="192"/>
      <c r="R260" s="192"/>
    </row>
    <row r="261" spans="1:18" ht="18" customHeight="1">
      <c r="Q261" s="192"/>
      <c r="R261" s="192"/>
    </row>
    <row r="262" spans="1:18" ht="18" customHeight="1">
      <c r="Q262" s="192"/>
      <c r="R262" s="192"/>
    </row>
    <row r="263" spans="1:18" ht="18" customHeight="1">
      <c r="Q263" s="192"/>
      <c r="R263" s="192"/>
    </row>
    <row r="264" spans="1:18" ht="18" customHeight="1">
      <c r="Q264" s="192"/>
      <c r="R264" s="192"/>
    </row>
    <row r="265" spans="1:18" ht="18" customHeight="1">
      <c r="Q265" s="192"/>
      <c r="R265" s="192"/>
    </row>
  </sheetData>
  <mergeCells count="9">
    <mergeCell ref="B9:C9"/>
    <mergeCell ref="K9:M9"/>
    <mergeCell ref="Q27:R27"/>
    <mergeCell ref="E2:I2"/>
    <mergeCell ref="E3:I3"/>
    <mergeCell ref="E4:I4"/>
    <mergeCell ref="E5:I5"/>
    <mergeCell ref="E6:I6"/>
    <mergeCell ref="E7:I7"/>
  </mergeCells>
  <dataValidations count="1">
    <dataValidation type="list" allowBlank="1" showInputMessage="1" showErrorMessage="1" sqref="J6" xr:uid="{00000000-0002-0000-0200-000000000000}">
      <formula1>$K$91:$K$189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19" sqref="I19"/>
    </sheetView>
  </sheetViews>
  <sheetFormatPr defaultRowHeight="12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RZiS_klient</vt:lpstr>
      <vt:lpstr>BILANS_klient</vt:lpstr>
      <vt:lpstr>Kalkulator pożyczki</vt:lpstr>
      <vt:lpstr>Arkusz1</vt:lpstr>
      <vt:lpstr>BILANS_klient!Obszar_wydruku</vt:lpstr>
      <vt:lpstr>RZiS_klient!Obszar_wydruku</vt:lpstr>
      <vt:lpstr>RZiS_klient!Tytuły_wydruku</vt:lpstr>
    </vt:vector>
  </TitlesOfParts>
  <Company>SBM Ursynów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SBM Ursynów SBM Ursynów</dc:creator>
  <cp:lastModifiedBy>Maciej Dąbrowski / TISE</cp:lastModifiedBy>
  <cp:lastPrinted>2017-08-10T08:51:23Z</cp:lastPrinted>
  <dcterms:created xsi:type="dcterms:W3CDTF">2002-11-28T07:40:33Z</dcterms:created>
  <dcterms:modified xsi:type="dcterms:W3CDTF">2024-12-04T14:42:32Z</dcterms:modified>
</cp:coreProperties>
</file>